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6975"/>
  </bookViews>
  <sheets>
    <sheet name="list č.1" sheetId="1" r:id="rId1"/>
    <sheet name="listč.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51" i="1" l="1"/>
  <c r="G43" i="1" l="1"/>
  <c r="G42" i="1"/>
  <c r="G41" i="1"/>
  <c r="G136" i="1" l="1"/>
  <c r="G135" i="1"/>
  <c r="G134" i="1"/>
  <c r="G100" i="1"/>
  <c r="G99" i="1"/>
  <c r="G10" i="1"/>
  <c r="G24" i="1" l="1"/>
  <c r="G23" i="1"/>
  <c r="G22" i="1"/>
  <c r="G21" i="1"/>
  <c r="G65" i="1" l="1"/>
  <c r="G64" i="1"/>
  <c r="G63" i="1"/>
  <c r="G62" i="1"/>
  <c r="G61" i="1"/>
  <c r="G60" i="1"/>
  <c r="G55" i="1"/>
  <c r="G54" i="1"/>
  <c r="G53" i="1"/>
  <c r="G116" i="1" l="1"/>
  <c r="G115" i="1"/>
  <c r="G114" i="1"/>
  <c r="G113" i="1"/>
  <c r="G112" i="1"/>
  <c r="G111" i="1"/>
  <c r="G110" i="1"/>
  <c r="G109" i="1"/>
  <c r="G108" i="1"/>
  <c r="G107" i="1"/>
  <c r="G106" i="1"/>
  <c r="G98" i="1"/>
  <c r="G97" i="1"/>
  <c r="G84" i="1"/>
  <c r="G83" i="1"/>
  <c r="G75" i="1"/>
  <c r="G37" i="1" l="1"/>
  <c r="G153" i="1" l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3" i="1"/>
  <c r="G132" i="1"/>
  <c r="G129" i="1"/>
  <c r="G128" i="1"/>
  <c r="G127" i="1"/>
  <c r="G126" i="1"/>
  <c r="G125" i="1"/>
  <c r="G124" i="1"/>
  <c r="G123" i="1"/>
  <c r="G122" i="1"/>
  <c r="G121" i="1"/>
  <c r="G36" i="1"/>
  <c r="G35" i="1"/>
  <c r="G34" i="1"/>
  <c r="G33" i="1"/>
  <c r="G32" i="1"/>
  <c r="G31" i="1"/>
  <c r="G30" i="1"/>
  <c r="G89" i="1"/>
  <c r="G88" i="1"/>
  <c r="G87" i="1"/>
  <c r="G86" i="1"/>
  <c r="G85" i="1"/>
  <c r="G82" i="1"/>
  <c r="G81" i="1"/>
  <c r="G80" i="1"/>
  <c r="G105" i="1"/>
  <c r="G117" i="1" s="1"/>
  <c r="G96" i="1"/>
  <c r="G95" i="1"/>
  <c r="G94" i="1"/>
  <c r="G93" i="1"/>
  <c r="G92" i="1"/>
  <c r="G79" i="1"/>
  <c r="G154" i="1" l="1"/>
  <c r="G137" i="1"/>
  <c r="G101" i="1"/>
  <c r="G130" i="1"/>
  <c r="D165" i="1" s="1"/>
  <c r="G90" i="1"/>
  <c r="G38" i="1"/>
  <c r="F165" i="1"/>
  <c r="G56" i="1"/>
  <c r="G71" i="1"/>
  <c r="G70" i="1"/>
  <c r="G59" i="1"/>
  <c r="G66" i="1" s="1"/>
  <c r="G52" i="1"/>
  <c r="G50" i="1"/>
  <c r="G49" i="1"/>
  <c r="G48" i="1"/>
  <c r="G40" i="1"/>
  <c r="G20" i="1"/>
  <c r="G25" i="1" s="1"/>
  <c r="G17" i="1"/>
  <c r="G13" i="1"/>
  <c r="F159" i="1" s="1"/>
  <c r="G9" i="1"/>
  <c r="G8" i="1"/>
  <c r="G11" i="1" s="1"/>
  <c r="D159" i="1" s="1"/>
  <c r="D161" i="1" l="1"/>
  <c r="G18" i="1"/>
  <c r="D167" i="1"/>
  <c r="H167" i="1" s="1"/>
  <c r="G57" i="1"/>
  <c r="H169" i="1" s="1"/>
  <c r="F163" i="1"/>
  <c r="G72" i="1"/>
  <c r="H165" i="1"/>
  <c r="F161" i="1"/>
  <c r="F169" i="1" l="1"/>
  <c r="D163" i="1"/>
  <c r="D169" i="1" s="1"/>
  <c r="H161" i="1"/>
  <c r="H159" i="1"/>
  <c r="H163" i="1" l="1"/>
</calcChain>
</file>

<file path=xl/sharedStrings.xml><?xml version="1.0" encoding="utf-8"?>
<sst xmlns="http://schemas.openxmlformats.org/spreadsheetml/2006/main" count="281" uniqueCount="156">
  <si>
    <t>REKONSTRUKCE  HAVLÍČKOVA NÁMĚSTÍ V OSTRAVĚ PORUBĚ</t>
  </si>
  <si>
    <t>ROZPOČET VÍCEPRACÍ A MÉNĚPRACÍ</t>
  </si>
  <si>
    <t>pol.č.</t>
  </si>
  <si>
    <t>popis</t>
  </si>
  <si>
    <t>m.j.</t>
  </si>
  <si>
    <t>množství</t>
  </si>
  <si>
    <t>cena jedn.</t>
  </si>
  <si>
    <t>cena celkem</t>
  </si>
  <si>
    <t>kód položky</t>
  </si>
  <si>
    <t>44a</t>
  </si>
  <si>
    <t>Podklad z mechanicky zpevněného kam. MZK do 100 mm</t>
  </si>
  <si>
    <r>
      <t>m</t>
    </r>
    <r>
      <rPr>
        <sz val="9"/>
        <color theme="1"/>
        <rFont val="Calibri"/>
        <family val="2"/>
        <charset val="238"/>
        <scheme val="minor"/>
      </rPr>
      <t>2</t>
    </r>
  </si>
  <si>
    <t>m2</t>
  </si>
  <si>
    <t>1a celkem</t>
  </si>
  <si>
    <t>1b.Méněpráce</t>
  </si>
  <si>
    <t>Penetrační makadam hrubý PHM tl. 100 mm</t>
  </si>
  <si>
    <t>2.Změna na konstrukci parkoviště</t>
  </si>
  <si>
    <t>Podklad ze štěrkodrtě ŠD 250mm</t>
  </si>
  <si>
    <t>3.Úprava výměr dle geodetického zaměření</t>
  </si>
  <si>
    <t>m</t>
  </si>
  <si>
    <t>Osazení chodníkového obrubníku</t>
  </si>
  <si>
    <t>3a. Obrubníky</t>
  </si>
  <si>
    <t>Vícepráce</t>
  </si>
  <si>
    <t>Méněpráce</t>
  </si>
  <si>
    <t>celkem</t>
  </si>
  <si>
    <t>3b. Podkladní vrstvy a dlažby</t>
  </si>
  <si>
    <t>Podklad ze štěrkodrtě ŠD 150mm</t>
  </si>
  <si>
    <r>
      <t>m</t>
    </r>
    <r>
      <rPr>
        <sz val="9"/>
        <color theme="1"/>
        <rFont val="Calibri"/>
        <family val="2"/>
        <charset val="238"/>
        <scheme val="minor"/>
      </rPr>
      <t>3</t>
    </r>
  </si>
  <si>
    <t>Odkopávky pro silnice</t>
  </si>
  <si>
    <t>3c. Vozovka - živice</t>
  </si>
  <si>
    <t>Asfaltový beton vrstva obrusná ACO 11 tl. 50 mm</t>
  </si>
  <si>
    <t>274316R00</t>
  </si>
  <si>
    <t>Uložení stávajících sítí do chrániček</t>
  </si>
  <si>
    <t>3d. Vodorovné konstrukce</t>
  </si>
  <si>
    <t>3e. Trubní vedení</t>
  </si>
  <si>
    <t>Skruž pro u. vpusti TBV - Q 450/295/5b</t>
  </si>
  <si>
    <t>ks</t>
  </si>
  <si>
    <t>Skruž pro u. vpusti TBV - Q 450/350/3d</t>
  </si>
  <si>
    <t>Skruž pro ul. vpusti  TBV-Q 450/555/3z</t>
  </si>
  <si>
    <t>Skruž pro ul. vpusti  TBV-Q 450/300/2a</t>
  </si>
  <si>
    <t>ostatní konstrukce</t>
  </si>
  <si>
    <t>592238420.1</t>
  </si>
  <si>
    <t>Vpusť uliční TBV Q 500/590/200 V</t>
  </si>
  <si>
    <t>592238210.1</t>
  </si>
  <si>
    <t>Vpusť uliční TBV Q 660/180</t>
  </si>
  <si>
    <t>592238200.1</t>
  </si>
  <si>
    <t>Vpusť uliční TBV -Q 500/290 K</t>
  </si>
  <si>
    <t>Vpusť uliční TBV-Q 500/626 VD</t>
  </si>
  <si>
    <t>592238240a</t>
  </si>
  <si>
    <t>Vpusť uliční TBV-Q 500/590/150 V</t>
  </si>
  <si>
    <t>3f. Trubní vedení -potrubí z trub plastických</t>
  </si>
  <si>
    <t>Montáž potrubí z trubek z PVC</t>
  </si>
  <si>
    <t>Trubka kanalizační ULTRA RIB 2 DN 200 , dl. 3,0m</t>
  </si>
  <si>
    <t>Hloubení rýh do š. 2000 mm</t>
  </si>
  <si>
    <t xml:space="preserve">Hloubení jam VP 1´ </t>
  </si>
  <si>
    <t>Uložení sypaniny na skládku</t>
  </si>
  <si>
    <t>t</t>
  </si>
  <si>
    <t>Zásyp jam, rýh se zhutněním</t>
  </si>
  <si>
    <t>Kamenivo těžené hrubé</t>
  </si>
  <si>
    <t>Lože pod potrubí</t>
  </si>
  <si>
    <t>Vodorovné přemístění do 10 000 m</t>
  </si>
  <si>
    <t>Poplatek za uložení na skládku</t>
  </si>
  <si>
    <t>vodorovné přemístění do 10 000 m</t>
  </si>
  <si>
    <t>Poplatek za uložení na skládce</t>
  </si>
  <si>
    <t>4. Dopravní značení</t>
  </si>
  <si>
    <t>Montáž svislé dopravní značky</t>
  </si>
  <si>
    <t>Dopravní značka Al 500x700</t>
  </si>
  <si>
    <t>Dopravní značka Al 500x500</t>
  </si>
  <si>
    <t>Dopravní značka AL kruh 700</t>
  </si>
  <si>
    <t>Dopravní značka Al 500x200</t>
  </si>
  <si>
    <t>Víčko plastové</t>
  </si>
  <si>
    <t>Montáž sloupku s bet. základem</t>
  </si>
  <si>
    <t>Celkem</t>
  </si>
  <si>
    <t>Svislá dopravní značka 1000x500</t>
  </si>
  <si>
    <t>Patka hliníková HP 70</t>
  </si>
  <si>
    <t>5.Stavební práce navíc</t>
  </si>
  <si>
    <t>Rozebrání dlažeb ručně</t>
  </si>
  <si>
    <t>Kladení zámkové dlažby tl. 60 mm</t>
  </si>
  <si>
    <t>kpl</t>
  </si>
  <si>
    <t>Vodorovná doprava suti do 1 km</t>
  </si>
  <si>
    <t>Příplatek ZKD 1 km</t>
  </si>
  <si>
    <t>Nakládání suti</t>
  </si>
  <si>
    <t>Poplatek za uložení bet. odpadu</t>
  </si>
  <si>
    <t>REKAPITULACE</t>
  </si>
  <si>
    <t>MÉNĚPRÁCE</t>
  </si>
  <si>
    <t>VÍCEPRÁCE</t>
  </si>
  <si>
    <t>ROZDÍL</t>
  </si>
  <si>
    <t>1.Změna konstrukce rozšíření vozovky</t>
  </si>
  <si>
    <t>2.</t>
  </si>
  <si>
    <t xml:space="preserve">1.Změna konstrukce rozšířené vozovky </t>
  </si>
  <si>
    <t>4.Dopravní značení</t>
  </si>
  <si>
    <t>Celkem bez DPH</t>
  </si>
  <si>
    <t>2.Změna konstrukce parkoviště</t>
  </si>
  <si>
    <t>SO 02 Rekonstrukce Havlíčkova náměstí - severní část</t>
  </si>
  <si>
    <t>1aVícepráce</t>
  </si>
  <si>
    <t>Podklad ze štěrkodrtě ŠD 200 mm</t>
  </si>
  <si>
    <t>obrubník betonový 50x5x25</t>
  </si>
  <si>
    <t>Kladení dlažby tl. 80 mm</t>
  </si>
  <si>
    <t>Zámková dlažba 20x20x6 př.</t>
  </si>
  <si>
    <t>Podklad ze štěrkodrti ŠD 150 mm</t>
  </si>
  <si>
    <t>895941311.1</t>
  </si>
  <si>
    <t>Zřízení vpusti kanalizační</t>
  </si>
  <si>
    <t>Osazení mříží lit. na vpusti</t>
  </si>
  <si>
    <t>552423R00</t>
  </si>
  <si>
    <t>Mříž pro vozovku s nálevkou</t>
  </si>
  <si>
    <t>552179R00</t>
  </si>
  <si>
    <t xml:space="preserve"> Koš na bláto a kaly</t>
  </si>
  <si>
    <r>
      <t>Koleno PVC URB  200/45</t>
    </r>
    <r>
      <rPr>
        <sz val="8"/>
        <color theme="1"/>
        <rFont val="Calibri"/>
        <family val="2"/>
        <charset val="238"/>
        <scheme val="minor"/>
      </rPr>
      <t xml:space="preserve"> st</t>
    </r>
  </si>
  <si>
    <t>286147R01</t>
  </si>
  <si>
    <t>286147R02</t>
  </si>
  <si>
    <t>Přechod kamenina na plast DN 200</t>
  </si>
  <si>
    <t>Přechod plast na kameninu DN 200</t>
  </si>
  <si>
    <t>Vytrhání obrub chodníkových</t>
  </si>
  <si>
    <t>Žlab štěrbinový s plast. krytem N 100</t>
  </si>
  <si>
    <t>Osazení odvodňovacího žlabu</t>
  </si>
  <si>
    <t>Poklop litinový BEGU s rámem D 400</t>
  </si>
  <si>
    <t>Sloupek Zn 70-350</t>
  </si>
  <si>
    <t>Upínací svorka na sloupek</t>
  </si>
  <si>
    <t>1. Změna konstrukce rozšíření vozovky + chyba výměr rozpočtu</t>
  </si>
  <si>
    <t>m3</t>
  </si>
  <si>
    <t>Vodorovné přemístění</t>
  </si>
  <si>
    <t>Poplatek za uložení sypaniny na skládku</t>
  </si>
  <si>
    <t>Vodorovné přemístění do 10 000m</t>
  </si>
  <si>
    <t>Bourání konstrukce z betonu ručním pneu nář.</t>
  </si>
  <si>
    <t>Vodorovné přemístění do 10000m</t>
  </si>
  <si>
    <t>Poplatek za uložení odpadu na skládku</t>
  </si>
  <si>
    <t>Vyrovnávací prstenec</t>
  </si>
  <si>
    <t>Výšková úprava uličního vstupu nebo vpusti do 200 mm zvýšením krycího hrnce, šoupěte nebo hydrantu</t>
  </si>
  <si>
    <t>Výšková úprava uličního vstupu nebo vpusti do 200 mm snížením krycího hrnce, šoupěte nebo hydrantu</t>
  </si>
  <si>
    <t>Konus šachetní betonový 1000/600</t>
  </si>
  <si>
    <t>035</t>
  </si>
  <si>
    <t>272313611</t>
  </si>
  <si>
    <t>Základové klenby z betonu tř. C 16/20</t>
  </si>
  <si>
    <t>036</t>
  </si>
  <si>
    <t>272351215</t>
  </si>
  <si>
    <t>Zřízení bednění stěn základových kleneb</t>
  </si>
  <si>
    <t>037</t>
  </si>
  <si>
    <t>272351216</t>
  </si>
  <si>
    <t>Odstranění bednění stěn základových kleneb</t>
  </si>
  <si>
    <r>
      <t>Hloubení rýh š. do 600 mm</t>
    </r>
    <r>
      <rPr>
        <sz val="8"/>
        <color theme="1"/>
        <rFont val="Calibri"/>
        <family val="2"/>
        <charset val="238"/>
        <scheme val="minor"/>
      </rPr>
      <t xml:space="preserve"> 1323,6*0,2*0,35-99,65=6,99</t>
    </r>
  </si>
  <si>
    <r>
      <t xml:space="preserve">Obrubník betonový 100x10x25 </t>
    </r>
    <r>
      <rPr>
        <sz val="8"/>
        <color theme="1"/>
        <rFont val="Calibri"/>
        <family val="2"/>
        <charset val="238"/>
        <scheme val="minor"/>
      </rPr>
      <t>376*1,01-471,2= -91,44</t>
    </r>
  </si>
  <si>
    <t>Obrubník betonový 100x15x25 615,3*1,01-577,821</t>
  </si>
  <si>
    <r>
      <t xml:space="preserve">Podklad ze štěrkodrtě ŠD 250mm </t>
    </r>
    <r>
      <rPr>
        <sz val="8"/>
        <color theme="1"/>
        <rFont val="Calibri"/>
        <family val="2"/>
        <charset val="238"/>
        <scheme val="minor"/>
      </rPr>
      <t>1312,6-1257,75=54,85</t>
    </r>
  </si>
  <si>
    <t>Odkopávky pro parkoviště 54,85*0,25= 13,43</t>
  </si>
  <si>
    <r>
      <t>Osazení chodníkového obrubníku</t>
    </r>
    <r>
      <rPr>
        <sz val="8"/>
        <color theme="1"/>
        <rFont val="Calibri"/>
        <family val="2"/>
        <charset val="238"/>
        <scheme val="minor"/>
      </rPr>
      <t xml:space="preserve"> 1323,6-1428,06= -104,46</t>
    </r>
  </si>
  <si>
    <r>
      <t>Úprava pláně se zhutněním 3</t>
    </r>
    <r>
      <rPr>
        <sz val="8"/>
        <color theme="1"/>
        <rFont val="Calibri"/>
        <family val="2"/>
        <charset val="238"/>
        <scheme val="minor"/>
      </rPr>
      <t>386,0m2-obruby241,99 -2199,7=</t>
    </r>
  </si>
  <si>
    <r>
      <t>Kladení zámkové dlažby tl. 60 mm</t>
    </r>
    <r>
      <rPr>
        <sz val="8"/>
        <color theme="1"/>
        <rFont val="Calibri"/>
        <family val="2"/>
        <charset val="238"/>
        <scheme val="minor"/>
      </rPr>
      <t xml:space="preserve"> 571,8-664,1=-92,3</t>
    </r>
  </si>
  <si>
    <r>
      <t xml:space="preserve">Odkopávky pro chodník  </t>
    </r>
    <r>
      <rPr>
        <sz val="8"/>
        <color theme="1"/>
        <rFont val="Calibri"/>
        <family val="2"/>
        <charset val="238"/>
        <scheme val="minor"/>
      </rPr>
      <t>92,3*0,35´=-32,3</t>
    </r>
  </si>
  <si>
    <r>
      <t>Poplatek za uložení sypaniny na skládku</t>
    </r>
    <r>
      <rPr>
        <sz val="8"/>
        <color theme="1"/>
        <rFont val="Calibri"/>
        <family val="2"/>
        <charset val="238"/>
        <scheme val="minor"/>
      </rPr>
      <t xml:space="preserve"> 32,3*1,8</t>
    </r>
  </si>
  <si>
    <r>
      <t xml:space="preserve">Postřik živičný spojovací </t>
    </r>
    <r>
      <rPr>
        <sz val="8"/>
        <color theme="1"/>
        <rFont val="Calibri"/>
        <family val="2"/>
        <charset val="238"/>
        <scheme val="minor"/>
      </rPr>
      <t>1223,9-1145,55=78,35</t>
    </r>
  </si>
  <si>
    <t xml:space="preserve">Krajník silniční kamenný </t>
  </si>
  <si>
    <r>
      <t>Osazení obruby z kostek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632,5-610,78 =21,72</t>
    </r>
  </si>
  <si>
    <t>Kostka dlažební žulová 632,5*0,0285-17,444=</t>
  </si>
  <si>
    <t>Dlažba betonová 20x20x8 cm barevná.</t>
  </si>
  <si>
    <r>
      <t xml:space="preserve">Dlažba betonová 20x20x8 cm př. </t>
    </r>
    <r>
      <rPr>
        <sz val="9"/>
        <color theme="1"/>
        <rFont val="Calibri"/>
        <family val="2"/>
        <charset val="238"/>
        <scheme val="minor"/>
      </rPr>
      <t>55,39-48,68=</t>
    </r>
  </si>
  <si>
    <t>Asfaltový beton vrstva ložná ACL 16  tl. 50 mm (ACO11=1223,9m2-277,89m2-308,5bmx1,2m)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</si>
</sst>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1" fontId="0" fillId="0" borderId="0" xfId="0" applyNumberFormat="1" applyBorder="1" applyAlignment="1">
      <alignment horizontal="left" indent="2"/>
    </xf>
    <xf numFmtId="1" fontId="0" fillId="0" borderId="0" xfId="0" applyNumberFormat="1" applyBorder="1" applyAlignment="1">
      <alignment horizontal="left" vertical="top" indent="2"/>
    </xf>
    <xf numFmtId="0" fontId="0" fillId="0" borderId="0" xfId="0" applyAlignment="1">
      <alignment horizontal="left"/>
    </xf>
    <xf numFmtId="0" fontId="0" fillId="0" borderId="0" xfId="0" applyAlignment="1">
      <alignment horizontal="left" indent="2"/>
    </xf>
    <xf numFmtId="1" fontId="1" fillId="0" borderId="0" xfId="0" applyNumberFormat="1" applyFont="1" applyBorder="1" applyAlignment="1">
      <alignment horizontal="left" vertical="top" indent="2"/>
    </xf>
    <xf numFmtId="0" fontId="1" fillId="0" borderId="0" xfId="0" applyFont="1" applyAlignment="1">
      <alignment horizontal="left" indent="2"/>
    </xf>
    <xf numFmtId="0" fontId="1" fillId="0" borderId="0" xfId="0" applyFont="1"/>
    <xf numFmtId="0" fontId="3" fillId="0" borderId="0" xfId="0" applyFont="1" applyAlignment="1">
      <alignment horizontal="left" indent="2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indent="1"/>
    </xf>
    <xf numFmtId="1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right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indent="1"/>
    </xf>
    <xf numFmtId="0" fontId="2" fillId="0" borderId="1" xfId="0" applyFont="1" applyBorder="1"/>
    <xf numFmtId="4" fontId="2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indent="1"/>
    </xf>
    <xf numFmtId="1" fontId="2" fillId="0" borderId="0" xfId="0" applyNumberFormat="1" applyFont="1" applyAlignment="1">
      <alignment horizontal="left"/>
    </xf>
    <xf numFmtId="1" fontId="1" fillId="0" borderId="0" xfId="0" applyNumberFormat="1" applyFont="1" applyAlignment="1">
      <alignment horizontal="left"/>
    </xf>
    <xf numFmtId="4" fontId="6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left"/>
    </xf>
    <xf numFmtId="1" fontId="2" fillId="0" borderId="0" xfId="0" applyNumberFormat="1" applyFont="1" applyAlignment="1"/>
    <xf numFmtId="0" fontId="2" fillId="0" borderId="0" xfId="0" applyFont="1" applyAlignment="1"/>
    <xf numFmtId="2" fontId="2" fillId="0" borderId="0" xfId="0" applyNumberFormat="1" applyFont="1" applyAlignment="1">
      <alignment horizontal="right" indent="1"/>
    </xf>
    <xf numFmtId="2" fontId="2" fillId="0" borderId="1" xfId="0" applyNumberFormat="1" applyFont="1" applyBorder="1" applyAlignment="1">
      <alignment horizontal="right" indent="1"/>
    </xf>
    <xf numFmtId="2" fontId="5" fillId="0" borderId="1" xfId="0" applyNumberFormat="1" applyFont="1" applyBorder="1" applyAlignment="1">
      <alignment horizontal="right" indent="1"/>
    </xf>
    <xf numFmtId="2" fontId="6" fillId="0" borderId="1" xfId="0" applyNumberFormat="1" applyFont="1" applyBorder="1" applyAlignment="1">
      <alignment horizontal="right" indent="1"/>
    </xf>
    <xf numFmtId="0" fontId="1" fillId="0" borderId="0" xfId="0" applyFont="1" applyAlignment="1">
      <alignment horizontal="left" indent="1"/>
    </xf>
    <xf numFmtId="2" fontId="2" fillId="0" borderId="1" xfId="0" applyNumberFormat="1" applyFont="1" applyFill="1" applyBorder="1" applyAlignment="1">
      <alignment horizontal="right" indent="1"/>
    </xf>
    <xf numFmtId="0" fontId="0" fillId="0" borderId="1" xfId="0" applyBorder="1"/>
    <xf numFmtId="2" fontId="7" fillId="0" borderId="1" xfId="0" applyNumberFormat="1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/>
    <xf numFmtId="1" fontId="0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left"/>
    </xf>
    <xf numFmtId="0" fontId="0" fillId="0" borderId="0" xfId="0" applyFont="1"/>
    <xf numFmtId="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indent="1"/>
    </xf>
    <xf numFmtId="4" fontId="2" fillId="0" borderId="0" xfId="0" applyNumberFormat="1" applyFont="1" applyAlignment="1">
      <alignment horizontal="right" indent="1"/>
    </xf>
    <xf numFmtId="4" fontId="2" fillId="0" borderId="1" xfId="0" applyNumberFormat="1" applyFont="1" applyBorder="1" applyAlignment="1">
      <alignment horizontal="right" indent="1"/>
    </xf>
    <xf numFmtId="4" fontId="5" fillId="0" borderId="1" xfId="0" applyNumberFormat="1" applyFont="1" applyBorder="1" applyAlignment="1">
      <alignment horizontal="right" indent="1"/>
    </xf>
    <xf numFmtId="1" fontId="2" fillId="0" borderId="0" xfId="0" applyNumberFormat="1" applyFont="1" applyAlignment="1">
      <alignment horizontal="left" indent="1"/>
    </xf>
    <xf numFmtId="1" fontId="3" fillId="0" borderId="1" xfId="0" applyNumberFormat="1" applyFont="1" applyBorder="1" applyAlignment="1">
      <alignment horizontal="left" indent="1"/>
    </xf>
    <xf numFmtId="4" fontId="8" fillId="0" borderId="1" xfId="0" applyNumberFormat="1" applyFont="1" applyBorder="1" applyAlignment="1">
      <alignment horizontal="right" indent="1"/>
    </xf>
    <xf numFmtId="4" fontId="6" fillId="0" borderId="1" xfId="0" applyNumberFormat="1" applyFont="1" applyBorder="1" applyAlignment="1">
      <alignment horizontal="right" indent="1"/>
    </xf>
    <xf numFmtId="4" fontId="2" fillId="0" borderId="0" xfId="0" applyNumberFormat="1" applyFont="1" applyAlignment="1">
      <alignment horizontal="left" indent="1"/>
    </xf>
    <xf numFmtId="4" fontId="2" fillId="0" borderId="0" xfId="0" applyNumberFormat="1" applyFont="1" applyAlignment="1">
      <alignment horizontal="right" indent="2"/>
    </xf>
    <xf numFmtId="4" fontId="2" fillId="0" borderId="1" xfId="0" applyNumberFormat="1" applyFont="1" applyBorder="1" applyAlignment="1">
      <alignment horizontal="right" indent="2"/>
    </xf>
    <xf numFmtId="4" fontId="2" fillId="0" borderId="1" xfId="0" applyNumberFormat="1" applyFont="1" applyBorder="1" applyAlignment="1"/>
    <xf numFmtId="4" fontId="5" fillId="0" borderId="1" xfId="0" applyNumberFormat="1" applyFont="1" applyBorder="1" applyAlignment="1"/>
    <xf numFmtId="4" fontId="0" fillId="0" borderId="0" xfId="0" applyNumberFormat="1" applyFont="1" applyAlignment="1">
      <alignment horizontal="right" indent="1"/>
    </xf>
    <xf numFmtId="164" fontId="0" fillId="0" borderId="0" xfId="0" applyNumberFormat="1" applyAlignment="1">
      <alignment horizontal="left" indent="1"/>
    </xf>
    <xf numFmtId="165" fontId="0" fillId="0" borderId="0" xfId="0" applyNumberFormat="1" applyFont="1" applyAlignment="1">
      <alignment horizontal="left" indent="1"/>
    </xf>
    <xf numFmtId="165" fontId="0" fillId="0" borderId="0" xfId="0" applyNumberFormat="1" applyAlignment="1">
      <alignment horizontal="left" indent="1"/>
    </xf>
    <xf numFmtId="0" fontId="1" fillId="0" borderId="0" xfId="0" applyFont="1" applyBorder="1"/>
    <xf numFmtId="2" fontId="1" fillId="0" borderId="0" xfId="0" applyNumberFormat="1" applyFont="1" applyBorder="1" applyAlignment="1">
      <alignment horizontal="left" indent="1"/>
    </xf>
    <xf numFmtId="2" fontId="1" fillId="0" borderId="0" xfId="0" applyNumberFormat="1" applyFont="1" applyBorder="1" applyAlignment="1">
      <alignment horizontal="right" indent="1"/>
    </xf>
    <xf numFmtId="164" fontId="1" fillId="0" borderId="0" xfId="0" applyNumberFormat="1" applyFont="1" applyBorder="1" applyAlignment="1">
      <alignment horizontal="left" indent="1"/>
    </xf>
    <xf numFmtId="0" fontId="1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165" fontId="1" fillId="0" borderId="0" xfId="0" applyNumberFormat="1" applyFont="1" applyBorder="1" applyAlignment="1">
      <alignment horizontal="left" indent="1"/>
    </xf>
    <xf numFmtId="164" fontId="1" fillId="0" borderId="0" xfId="0" applyNumberFormat="1" applyFont="1" applyBorder="1" applyAlignment="1"/>
    <xf numFmtId="0" fontId="0" fillId="0" borderId="0" xfId="0" applyFont="1" applyAlignment="1">
      <alignment horizontal="left"/>
    </xf>
    <xf numFmtId="4" fontId="2" fillId="0" borderId="1" xfId="0" applyNumberFormat="1" applyFont="1" applyBorder="1"/>
    <xf numFmtId="4" fontId="5" fillId="0" borderId="1" xfId="0" applyNumberFormat="1" applyFont="1" applyBorder="1"/>
    <xf numFmtId="4" fontId="6" fillId="0" borderId="1" xfId="0" applyNumberFormat="1" applyFont="1" applyBorder="1"/>
    <xf numFmtId="165" fontId="1" fillId="3" borderId="2" xfId="0" applyNumberFormat="1" applyFont="1" applyFill="1" applyBorder="1" applyAlignment="1">
      <alignment horizontal="left" indent="1"/>
    </xf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1" fontId="2" fillId="0" borderId="1" xfId="0" applyNumberFormat="1" applyFont="1" applyBorder="1" applyAlignment="1"/>
    <xf numFmtId="0" fontId="2" fillId="0" borderId="1" xfId="0" applyFont="1" applyBorder="1" applyAlignment="1">
      <alignment wrapText="1"/>
    </xf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/>
    <xf numFmtId="0" fontId="0" fillId="0" borderId="1" xfId="0" applyFill="1" applyBorder="1"/>
    <xf numFmtId="0" fontId="2" fillId="0" borderId="1" xfId="0" applyFont="1" applyFill="1" applyBorder="1"/>
    <xf numFmtId="4" fontId="2" fillId="0" borderId="1" xfId="0" applyNumberFormat="1" applyFont="1" applyFill="1" applyBorder="1" applyAlignment="1">
      <alignment horizontal="right"/>
    </xf>
    <xf numFmtId="0" fontId="10" fillId="0" borderId="0" xfId="0" applyFont="1" applyAlignment="1" applyProtection="1">
      <alignment vertical="top"/>
      <protection locked="0"/>
    </xf>
    <xf numFmtId="4" fontId="0" fillId="0" borderId="0" xfId="0" applyNumberFormat="1" applyAlignment="1">
      <alignment horizontal="right" indent="1"/>
    </xf>
    <xf numFmtId="4" fontId="3" fillId="3" borderId="2" xfId="0" applyNumberFormat="1" applyFont="1" applyFill="1" applyBorder="1" applyAlignment="1">
      <alignment horizontal="right" indent="1"/>
    </xf>
    <xf numFmtId="0" fontId="0" fillId="0" borderId="0" xfId="0" applyBorder="1"/>
    <xf numFmtId="164" fontId="0" fillId="0" borderId="0" xfId="0" applyNumberFormat="1" applyBorder="1" applyAlignment="1">
      <alignment horizontal="left" indent="1"/>
    </xf>
    <xf numFmtId="165" fontId="0" fillId="0" borderId="0" xfId="0" applyNumberFormat="1" applyBorder="1" applyAlignment="1">
      <alignment horizontal="left" indent="1"/>
    </xf>
    <xf numFmtId="165" fontId="0" fillId="0" borderId="0" xfId="0" applyNumberFormat="1" applyFont="1" applyBorder="1" applyAlignment="1">
      <alignment horizontal="left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6"/>
  <sheetViews>
    <sheetView tabSelected="1" zoomScale="90" zoomScaleNormal="90" workbookViewId="0">
      <selection activeCell="E11" sqref="E11"/>
    </sheetView>
  </sheetViews>
  <sheetFormatPr defaultRowHeight="15" x14ac:dyDescent="0.25"/>
  <cols>
    <col min="1" max="1" width="6" customWidth="1"/>
    <col min="2" max="2" width="12.5703125" customWidth="1"/>
    <col min="3" max="3" width="46.85546875" customWidth="1"/>
    <col min="4" max="4" width="12.5703125" customWidth="1"/>
    <col min="5" max="5" width="8.85546875" customWidth="1"/>
    <col min="6" max="6" width="13" customWidth="1"/>
    <col min="7" max="7" width="12.7109375" customWidth="1"/>
    <col min="8" max="8" width="11.140625" customWidth="1"/>
  </cols>
  <sheetData>
    <row r="1" spans="1:9" ht="19.5" customHeight="1" x14ac:dyDescent="0.25">
      <c r="A1" s="5" t="s">
        <v>0</v>
      </c>
      <c r="B1" s="5"/>
      <c r="C1" s="5"/>
      <c r="D1" s="5"/>
      <c r="E1" s="5"/>
      <c r="F1" s="5"/>
      <c r="G1" s="2"/>
      <c r="H1" s="1"/>
    </row>
    <row r="2" spans="1:9" x14ac:dyDescent="0.25">
      <c r="A2" s="10" t="s">
        <v>93</v>
      </c>
      <c r="B2" s="10"/>
      <c r="C2" s="10"/>
      <c r="D2" s="7"/>
      <c r="E2" s="7"/>
      <c r="F2" s="7"/>
    </row>
    <row r="3" spans="1:9" s="4" customFormat="1" x14ac:dyDescent="0.25">
      <c r="A3" s="8" t="s">
        <v>1</v>
      </c>
      <c r="B3" s="6"/>
      <c r="C3" s="6"/>
      <c r="D3" s="6"/>
      <c r="E3" s="6"/>
      <c r="F3" s="6"/>
    </row>
    <row r="5" spans="1:9" ht="27.75" customHeight="1" x14ac:dyDescent="0.25">
      <c r="A5" s="9" t="s">
        <v>2</v>
      </c>
      <c r="B5" s="9" t="s">
        <v>8</v>
      </c>
      <c r="C5" s="9" t="s">
        <v>3</v>
      </c>
      <c r="D5" s="9" t="s">
        <v>4</v>
      </c>
      <c r="E5" s="9" t="s">
        <v>5</v>
      </c>
      <c r="F5" s="9" t="s">
        <v>6</v>
      </c>
      <c r="G5" s="9" t="s">
        <v>7</v>
      </c>
      <c r="H5" s="9"/>
      <c r="I5" s="9"/>
    </row>
    <row r="6" spans="1:9" x14ac:dyDescent="0.25">
      <c r="A6" s="10" t="s">
        <v>118</v>
      </c>
    </row>
    <row r="7" spans="1:9" x14ac:dyDescent="0.25">
      <c r="A7" s="68" t="s">
        <v>94</v>
      </c>
      <c r="B7" s="68"/>
      <c r="C7" s="41"/>
      <c r="E7" s="14"/>
      <c r="F7" s="14"/>
      <c r="G7" s="14"/>
      <c r="H7" s="14"/>
      <c r="I7" s="14"/>
    </row>
    <row r="8" spans="1:9" x14ac:dyDescent="0.25">
      <c r="A8" s="15" t="s">
        <v>9</v>
      </c>
      <c r="B8" s="15">
        <v>564932111</v>
      </c>
      <c r="C8" s="73" t="s">
        <v>10</v>
      </c>
      <c r="D8" s="17" t="s">
        <v>11</v>
      </c>
      <c r="E8" s="18">
        <v>559.24</v>
      </c>
      <c r="F8" s="18">
        <v>141</v>
      </c>
      <c r="G8" s="18">
        <f>SUM(E8*F8)</f>
        <v>78852.84</v>
      </c>
      <c r="H8" s="18"/>
      <c r="I8" s="18"/>
    </row>
    <row r="9" spans="1:9" x14ac:dyDescent="0.25">
      <c r="A9" s="15">
        <v>41</v>
      </c>
      <c r="B9" s="15">
        <v>564861111</v>
      </c>
      <c r="C9" s="73" t="s">
        <v>95</v>
      </c>
      <c r="D9" s="17" t="s">
        <v>12</v>
      </c>
      <c r="E9" s="18">
        <v>27.15</v>
      </c>
      <c r="F9" s="18">
        <v>116.65</v>
      </c>
      <c r="G9" s="18">
        <f>SUM(E9*F9)</f>
        <v>3167.0475000000001</v>
      </c>
      <c r="H9" s="18"/>
      <c r="I9" s="18"/>
    </row>
    <row r="10" spans="1:9" ht="26.25" x14ac:dyDescent="0.25">
      <c r="A10" s="37">
        <v>46</v>
      </c>
      <c r="B10" s="37">
        <v>577145142</v>
      </c>
      <c r="C10" s="76" t="s">
        <v>155</v>
      </c>
      <c r="D10" s="17" t="s">
        <v>12</v>
      </c>
      <c r="E10" s="38">
        <v>559.24</v>
      </c>
      <c r="F10" s="17">
        <v>222.84</v>
      </c>
      <c r="G10" s="69">
        <f t="shared" ref="G10" si="0">SUM(E10*F10)</f>
        <v>124621.0416</v>
      </c>
      <c r="H10" s="18"/>
      <c r="I10" s="18"/>
    </row>
    <row r="11" spans="1:9" x14ac:dyDescent="0.25">
      <c r="A11" s="15"/>
      <c r="B11" s="15"/>
      <c r="C11" s="20" t="s">
        <v>13</v>
      </c>
      <c r="D11" s="17"/>
      <c r="E11" s="18"/>
      <c r="F11" s="18"/>
      <c r="G11" s="19">
        <f>SUM(G8:G10)</f>
        <v>206640.92910000001</v>
      </c>
      <c r="H11" s="18"/>
      <c r="I11" s="18"/>
    </row>
    <row r="12" spans="1:9" x14ac:dyDescent="0.25">
      <c r="A12" s="39" t="s">
        <v>14</v>
      </c>
      <c r="B12" s="13"/>
      <c r="C12" s="12"/>
      <c r="D12" s="11"/>
      <c r="E12" s="14"/>
      <c r="F12" s="14"/>
      <c r="G12" s="14"/>
      <c r="H12" s="14"/>
      <c r="I12" s="14"/>
    </row>
    <row r="13" spans="1:9" x14ac:dyDescent="0.25">
      <c r="A13" s="15">
        <v>44</v>
      </c>
      <c r="B13" s="15">
        <v>574381112</v>
      </c>
      <c r="C13" s="73" t="s">
        <v>15</v>
      </c>
      <c r="D13" s="17" t="s">
        <v>12</v>
      </c>
      <c r="E13" s="18">
        <v>-277.85000000000002</v>
      </c>
      <c r="F13" s="18">
        <v>166.68</v>
      </c>
      <c r="G13" s="23">
        <f>SUM(E13*F13)</f>
        <v>-46312.038000000008</v>
      </c>
      <c r="H13" s="18"/>
      <c r="I13" s="18"/>
    </row>
    <row r="14" spans="1:9" x14ac:dyDescent="0.25">
      <c r="A14" s="13"/>
      <c r="B14" s="21"/>
      <c r="C14" s="43"/>
      <c r="D14" s="11"/>
      <c r="E14" s="14"/>
      <c r="F14" s="14"/>
      <c r="G14" s="42"/>
      <c r="H14" s="14"/>
      <c r="I14" s="14"/>
    </row>
    <row r="15" spans="1:9" x14ac:dyDescent="0.25">
      <c r="A15" s="22" t="s">
        <v>16</v>
      </c>
      <c r="B15" s="13"/>
      <c r="C15" s="12"/>
      <c r="D15" s="11"/>
      <c r="E15" s="14"/>
      <c r="F15" s="14"/>
      <c r="G15" s="14"/>
      <c r="H15" s="14"/>
      <c r="I15" s="14"/>
    </row>
    <row r="16" spans="1:9" x14ac:dyDescent="0.25">
      <c r="A16" s="21" t="s">
        <v>22</v>
      </c>
      <c r="B16" s="13"/>
      <c r="C16" s="12"/>
      <c r="D16" s="11"/>
      <c r="E16" s="14"/>
      <c r="F16" s="14"/>
      <c r="G16" s="14"/>
      <c r="H16" s="14"/>
      <c r="I16" s="14"/>
    </row>
    <row r="17" spans="1:9" x14ac:dyDescent="0.25">
      <c r="A17" s="15">
        <v>40</v>
      </c>
      <c r="B17" s="15">
        <v>564851111</v>
      </c>
      <c r="C17" s="73" t="s">
        <v>26</v>
      </c>
      <c r="D17" s="17" t="s">
        <v>12</v>
      </c>
      <c r="E17" s="18">
        <v>129</v>
      </c>
      <c r="F17" s="18">
        <v>87.12</v>
      </c>
      <c r="G17" s="18">
        <f>SUM(E17*F17)</f>
        <v>11238.480000000001</v>
      </c>
      <c r="H17" s="18"/>
      <c r="I17" s="18"/>
    </row>
    <row r="18" spans="1:9" x14ac:dyDescent="0.25">
      <c r="A18" s="15"/>
      <c r="B18" s="15"/>
      <c r="C18" s="20" t="s">
        <v>24</v>
      </c>
      <c r="D18" s="17"/>
      <c r="E18" s="18"/>
      <c r="F18" s="18"/>
      <c r="G18" s="19">
        <f>G17</f>
        <v>11238.480000000001</v>
      </c>
      <c r="H18" s="18"/>
      <c r="I18" s="18"/>
    </row>
    <row r="19" spans="1:9" x14ac:dyDescent="0.25">
      <c r="A19" s="40" t="s">
        <v>23</v>
      </c>
      <c r="B19" s="40"/>
      <c r="C19" s="16"/>
      <c r="D19" s="17"/>
      <c r="E19" s="18"/>
      <c r="F19" s="18"/>
      <c r="G19" s="18"/>
      <c r="H19" s="18"/>
      <c r="I19" s="18"/>
    </row>
    <row r="20" spans="1:9" x14ac:dyDescent="0.25">
      <c r="A20" s="15">
        <v>42</v>
      </c>
      <c r="B20" s="15">
        <v>564851111</v>
      </c>
      <c r="C20" s="73" t="s">
        <v>17</v>
      </c>
      <c r="D20" s="17" t="s">
        <v>12</v>
      </c>
      <c r="E20" s="18">
        <v>-129</v>
      </c>
      <c r="F20" s="18">
        <v>145.21</v>
      </c>
      <c r="G20" s="18">
        <f>SUM(E20*F20)</f>
        <v>-18732.09</v>
      </c>
      <c r="H20" s="18"/>
      <c r="I20" s="18"/>
    </row>
    <row r="21" spans="1:9" x14ac:dyDescent="0.25">
      <c r="A21" s="77">
        <v>10</v>
      </c>
      <c r="B21" s="77">
        <v>122202202</v>
      </c>
      <c r="C21" s="78" t="s">
        <v>28</v>
      </c>
      <c r="D21" s="80" t="s">
        <v>119</v>
      </c>
      <c r="E21" s="81">
        <v>-12.9</v>
      </c>
      <c r="F21" s="81">
        <v>35.67</v>
      </c>
      <c r="G21" s="81">
        <f t="shared" ref="G21:G24" si="1">SUM(E21*F21)</f>
        <v>-460.14300000000003</v>
      </c>
      <c r="H21" s="81"/>
      <c r="I21" s="81"/>
    </row>
    <row r="22" spans="1:9" x14ac:dyDescent="0.25">
      <c r="A22" s="77">
        <v>19</v>
      </c>
      <c r="B22" s="77">
        <v>162701105</v>
      </c>
      <c r="C22" s="78" t="s">
        <v>124</v>
      </c>
      <c r="D22" s="80" t="s">
        <v>27</v>
      </c>
      <c r="E22" s="81">
        <v>-12.9</v>
      </c>
      <c r="F22" s="81">
        <v>53.05</v>
      </c>
      <c r="G22" s="81">
        <f t="shared" si="1"/>
        <v>-684.34500000000003</v>
      </c>
      <c r="H22" s="81"/>
      <c r="I22" s="81"/>
    </row>
    <row r="23" spans="1:9" x14ac:dyDescent="0.25">
      <c r="A23" s="77">
        <v>20</v>
      </c>
      <c r="B23" s="77">
        <v>171201201</v>
      </c>
      <c r="C23" s="78" t="s">
        <v>55</v>
      </c>
      <c r="D23" s="80" t="s">
        <v>27</v>
      </c>
      <c r="E23" s="81">
        <v>-12.9</v>
      </c>
      <c r="F23" s="81">
        <v>15.59</v>
      </c>
      <c r="G23" s="81">
        <f t="shared" si="1"/>
        <v>-201.11099999999999</v>
      </c>
      <c r="H23" s="81"/>
      <c r="I23" s="81"/>
    </row>
    <row r="24" spans="1:9" x14ac:dyDescent="0.25">
      <c r="A24" s="77">
        <v>21</v>
      </c>
      <c r="B24" s="77">
        <v>171201211</v>
      </c>
      <c r="C24" s="78" t="s">
        <v>125</v>
      </c>
      <c r="D24" s="80" t="s">
        <v>56</v>
      </c>
      <c r="E24" s="81">
        <v>-23.22</v>
      </c>
      <c r="F24" s="81">
        <v>59</v>
      </c>
      <c r="G24" s="81">
        <f t="shared" si="1"/>
        <v>-1369.98</v>
      </c>
      <c r="H24" s="81"/>
      <c r="I24" s="81"/>
    </row>
    <row r="25" spans="1:9" x14ac:dyDescent="0.25">
      <c r="A25" s="15"/>
      <c r="B25" s="15"/>
      <c r="C25" s="20" t="s">
        <v>24</v>
      </c>
      <c r="D25" s="17"/>
      <c r="E25" s="18"/>
      <c r="F25" s="18"/>
      <c r="G25" s="23">
        <f>SUM(G20:G24)</f>
        <v>-21447.669000000002</v>
      </c>
      <c r="H25" s="18"/>
      <c r="I25" s="18"/>
    </row>
    <row r="26" spans="1:9" x14ac:dyDescent="0.25">
      <c r="A26" s="13"/>
      <c r="B26" s="13"/>
      <c r="C26" s="12"/>
      <c r="D26" s="11"/>
      <c r="E26" s="14"/>
      <c r="F26" s="14"/>
      <c r="G26" s="14"/>
      <c r="H26" s="14"/>
      <c r="I26" s="14"/>
    </row>
    <row r="27" spans="1:9" x14ac:dyDescent="0.25">
      <c r="A27" s="22" t="s">
        <v>18</v>
      </c>
      <c r="B27" s="21"/>
      <c r="C27" s="12"/>
      <c r="D27" s="24"/>
      <c r="E27" s="25"/>
      <c r="F27" s="25"/>
      <c r="G27" s="14"/>
      <c r="H27" s="14"/>
      <c r="I27" s="14"/>
    </row>
    <row r="28" spans="1:9" x14ac:dyDescent="0.25">
      <c r="A28" s="22" t="s">
        <v>21</v>
      </c>
      <c r="B28" s="26"/>
      <c r="C28" s="27"/>
      <c r="D28" s="11"/>
      <c r="E28" s="14"/>
      <c r="F28" s="14"/>
      <c r="G28" s="14"/>
      <c r="H28" s="14"/>
      <c r="I28" s="14"/>
    </row>
    <row r="29" spans="1:9" s="3" customFormat="1" x14ac:dyDescent="0.25">
      <c r="A29" s="21" t="s">
        <v>23</v>
      </c>
      <c r="B29" s="21"/>
      <c r="C29" s="12"/>
      <c r="D29" s="24"/>
      <c r="E29" s="25"/>
      <c r="F29" s="25"/>
      <c r="G29" s="25"/>
      <c r="H29" s="25"/>
      <c r="I29" s="25"/>
    </row>
    <row r="30" spans="1:9" x14ac:dyDescent="0.25">
      <c r="A30" s="15">
        <v>15</v>
      </c>
      <c r="B30" s="15">
        <v>132201101</v>
      </c>
      <c r="C30" s="73" t="s">
        <v>139</v>
      </c>
      <c r="D30" s="29" t="s">
        <v>27</v>
      </c>
      <c r="E30" s="29">
        <v>-6.99</v>
      </c>
      <c r="F30" s="29">
        <v>89.73</v>
      </c>
      <c r="G30" s="29">
        <f>SUM(E30*F30)</f>
        <v>-627.21270000000004</v>
      </c>
      <c r="H30" s="29"/>
      <c r="I30" s="29"/>
    </row>
    <row r="31" spans="1:9" x14ac:dyDescent="0.25">
      <c r="A31" s="15">
        <v>19</v>
      </c>
      <c r="B31" s="15">
        <v>162701105</v>
      </c>
      <c r="C31" s="73" t="s">
        <v>60</v>
      </c>
      <c r="D31" s="29" t="s">
        <v>27</v>
      </c>
      <c r="E31" s="29">
        <v>-6.99</v>
      </c>
      <c r="F31" s="29">
        <v>53.05</v>
      </c>
      <c r="G31" s="29">
        <f t="shared" ref="G31:G37" si="2">SUM(E31*F31)</f>
        <v>-370.81950000000001</v>
      </c>
      <c r="H31" s="29"/>
      <c r="I31" s="29"/>
    </row>
    <row r="32" spans="1:9" x14ac:dyDescent="0.25">
      <c r="A32" s="15">
        <v>20</v>
      </c>
      <c r="B32" s="15">
        <v>171201201</v>
      </c>
      <c r="C32" s="73" t="s">
        <v>55</v>
      </c>
      <c r="D32" s="29" t="s">
        <v>27</v>
      </c>
      <c r="E32" s="29">
        <v>-6.99</v>
      </c>
      <c r="F32" s="29">
        <v>15.59</v>
      </c>
      <c r="G32" s="29">
        <f t="shared" si="2"/>
        <v>-108.97410000000001</v>
      </c>
      <c r="H32" s="29"/>
      <c r="I32" s="29"/>
    </row>
    <row r="33" spans="1:9" x14ac:dyDescent="0.25">
      <c r="A33" s="15">
        <v>21</v>
      </c>
      <c r="B33" s="15">
        <v>171201211</v>
      </c>
      <c r="C33" s="73" t="s">
        <v>61</v>
      </c>
      <c r="D33" s="29" t="s">
        <v>56</v>
      </c>
      <c r="E33" s="29">
        <v>12.58</v>
      </c>
      <c r="F33" s="29">
        <v>59</v>
      </c>
      <c r="G33" s="29">
        <f t="shared" si="2"/>
        <v>742.22</v>
      </c>
      <c r="H33" s="29"/>
      <c r="I33" s="29"/>
    </row>
    <row r="34" spans="1:9" x14ac:dyDescent="0.25">
      <c r="A34" s="15">
        <v>84</v>
      </c>
      <c r="B34" s="15">
        <v>916231213</v>
      </c>
      <c r="C34" s="73" t="s">
        <v>144</v>
      </c>
      <c r="D34" s="29" t="s">
        <v>19</v>
      </c>
      <c r="E34" s="29">
        <v>-104.46</v>
      </c>
      <c r="F34" s="29">
        <v>178.69</v>
      </c>
      <c r="G34" s="29">
        <f t="shared" si="2"/>
        <v>-18665.957399999999</v>
      </c>
      <c r="H34" s="29"/>
      <c r="I34" s="29"/>
    </row>
    <row r="35" spans="1:9" x14ac:dyDescent="0.25">
      <c r="A35" s="15">
        <v>86</v>
      </c>
      <c r="B35" s="15">
        <v>592173050</v>
      </c>
      <c r="C35" s="73" t="s">
        <v>96</v>
      </c>
      <c r="D35" s="29" t="s">
        <v>19</v>
      </c>
      <c r="E35" s="29">
        <v>-67.003</v>
      </c>
      <c r="F35" s="29">
        <v>28.44</v>
      </c>
      <c r="G35" s="29">
        <f t="shared" si="2"/>
        <v>-1905.5653200000002</v>
      </c>
      <c r="H35" s="29"/>
      <c r="I35" s="29"/>
    </row>
    <row r="36" spans="1:9" x14ac:dyDescent="0.25">
      <c r="A36" s="15">
        <v>85</v>
      </c>
      <c r="B36" s="15">
        <v>592174100</v>
      </c>
      <c r="C36" s="73" t="s">
        <v>140</v>
      </c>
      <c r="D36" s="29" t="s">
        <v>19</v>
      </c>
      <c r="E36" s="29">
        <v>-91.44</v>
      </c>
      <c r="F36" s="29">
        <v>61.98</v>
      </c>
      <c r="G36" s="29">
        <f t="shared" si="2"/>
        <v>-5667.4511999999995</v>
      </c>
      <c r="H36" s="29"/>
      <c r="I36" s="29"/>
    </row>
    <row r="37" spans="1:9" x14ac:dyDescent="0.25">
      <c r="A37" s="15">
        <v>88</v>
      </c>
      <c r="B37" s="15">
        <v>583802110</v>
      </c>
      <c r="C37" s="73" t="s">
        <v>150</v>
      </c>
      <c r="D37" s="29" t="s">
        <v>19</v>
      </c>
      <c r="E37" s="29">
        <v>-49.61</v>
      </c>
      <c r="F37" s="29">
        <v>333.35</v>
      </c>
      <c r="G37" s="29">
        <f t="shared" si="2"/>
        <v>-16537.4935</v>
      </c>
      <c r="H37" s="29"/>
      <c r="I37" s="29"/>
    </row>
    <row r="38" spans="1:9" x14ac:dyDescent="0.25">
      <c r="A38" s="15"/>
      <c r="B38" s="15"/>
      <c r="C38" s="20" t="s">
        <v>24</v>
      </c>
      <c r="D38" s="29"/>
      <c r="E38" s="29"/>
      <c r="F38" s="29"/>
      <c r="G38" s="31">
        <f>SUM(G30:G37)</f>
        <v>-43141.253720000001</v>
      </c>
      <c r="H38" s="29"/>
      <c r="I38" s="29"/>
    </row>
    <row r="39" spans="1:9" x14ac:dyDescent="0.25">
      <c r="A39" s="21" t="s">
        <v>22</v>
      </c>
      <c r="B39" s="21"/>
      <c r="C39" s="12"/>
      <c r="D39" s="28"/>
      <c r="E39" s="28"/>
      <c r="F39" s="28"/>
      <c r="G39" s="28"/>
      <c r="H39" s="28"/>
      <c r="I39" s="28"/>
    </row>
    <row r="40" spans="1:9" x14ac:dyDescent="0.25">
      <c r="A40" s="15">
        <v>87</v>
      </c>
      <c r="B40" s="15">
        <v>592174470</v>
      </c>
      <c r="C40" s="73" t="s">
        <v>141</v>
      </c>
      <c r="D40" s="29" t="s">
        <v>19</v>
      </c>
      <c r="E40" s="29">
        <v>43.63</v>
      </c>
      <c r="F40" s="29">
        <v>74.599999999999994</v>
      </c>
      <c r="G40" s="29">
        <f>SUM(E40*F40)</f>
        <v>3254.7979999999998</v>
      </c>
      <c r="H40" s="29"/>
      <c r="I40" s="29"/>
    </row>
    <row r="41" spans="1:9" x14ac:dyDescent="0.25">
      <c r="A41" s="15">
        <v>82</v>
      </c>
      <c r="B41" s="15">
        <v>916111113</v>
      </c>
      <c r="C41" s="73" t="s">
        <v>151</v>
      </c>
      <c r="D41" s="29" t="s">
        <v>19</v>
      </c>
      <c r="E41" s="29">
        <v>21.72</v>
      </c>
      <c r="F41" s="29">
        <v>119.98</v>
      </c>
      <c r="G41" s="29">
        <f t="shared" ref="G41:G42" si="3">SUM(E41*F41)</f>
        <v>2605.9656</v>
      </c>
      <c r="H41" s="29"/>
      <c r="I41" s="29"/>
    </row>
    <row r="42" spans="1:9" x14ac:dyDescent="0.25">
      <c r="A42" s="15">
        <v>83</v>
      </c>
      <c r="B42" s="15">
        <v>583801100</v>
      </c>
      <c r="C42" s="73" t="s">
        <v>152</v>
      </c>
      <c r="D42" s="29" t="s">
        <v>56</v>
      </c>
      <c r="E42" s="29">
        <v>0.57999999999999996</v>
      </c>
      <c r="F42" s="29">
        <v>1979.12</v>
      </c>
      <c r="G42" s="29">
        <f t="shared" si="3"/>
        <v>1147.8895999999997</v>
      </c>
      <c r="H42" s="29"/>
      <c r="I42" s="29"/>
    </row>
    <row r="43" spans="1:9" x14ac:dyDescent="0.25">
      <c r="A43" s="15"/>
      <c r="B43" s="15"/>
      <c r="C43" s="20" t="s">
        <v>24</v>
      </c>
      <c r="D43" s="29"/>
      <c r="E43" s="29"/>
      <c r="F43" s="29"/>
      <c r="G43" s="30">
        <f>SUM(G40:G42)</f>
        <v>7008.6531999999997</v>
      </c>
      <c r="H43" s="29"/>
      <c r="I43" s="29"/>
    </row>
    <row r="44" spans="1:9" x14ac:dyDescent="0.25">
      <c r="A44" s="15"/>
      <c r="B44" s="15"/>
      <c r="C44" s="16"/>
      <c r="D44" s="29"/>
      <c r="E44" s="29"/>
      <c r="F44" s="29"/>
      <c r="G44" s="31"/>
      <c r="H44" s="29"/>
      <c r="I44" s="29"/>
    </row>
    <row r="45" spans="1:9" x14ac:dyDescent="0.25">
      <c r="A45" s="13"/>
      <c r="B45" s="13"/>
      <c r="C45" s="12"/>
      <c r="D45" s="28"/>
      <c r="E45" s="28"/>
      <c r="F45" s="28"/>
      <c r="G45" s="28"/>
      <c r="H45" s="28"/>
      <c r="I45" s="28"/>
    </row>
    <row r="46" spans="1:9" x14ac:dyDescent="0.25">
      <c r="A46" s="22" t="s">
        <v>25</v>
      </c>
      <c r="B46" s="22"/>
      <c r="C46" s="32"/>
      <c r="D46" s="28"/>
      <c r="E46" s="28"/>
      <c r="F46" s="28"/>
      <c r="G46" s="28"/>
      <c r="H46" s="28"/>
      <c r="I46" s="28"/>
    </row>
    <row r="47" spans="1:9" x14ac:dyDescent="0.25">
      <c r="A47" s="21" t="s">
        <v>22</v>
      </c>
      <c r="B47" s="21"/>
      <c r="C47" s="12"/>
      <c r="D47" s="28"/>
      <c r="E47" s="28"/>
      <c r="F47" s="28"/>
      <c r="G47" s="28"/>
      <c r="H47" s="28"/>
      <c r="I47" s="28"/>
    </row>
    <row r="48" spans="1:9" x14ac:dyDescent="0.25">
      <c r="A48" s="15">
        <v>40</v>
      </c>
      <c r="B48" s="15">
        <v>564851111</v>
      </c>
      <c r="C48" s="73" t="s">
        <v>142</v>
      </c>
      <c r="D48" s="29" t="s">
        <v>11</v>
      </c>
      <c r="E48" s="29">
        <v>54.85</v>
      </c>
      <c r="F48" s="29">
        <v>145.21</v>
      </c>
      <c r="G48" s="29">
        <f>SUM(E48*F48)</f>
        <v>7964.768500000001</v>
      </c>
      <c r="H48" s="29"/>
      <c r="I48" s="29"/>
    </row>
    <row r="49" spans="1:9" x14ac:dyDescent="0.25">
      <c r="A49" s="15">
        <v>47</v>
      </c>
      <c r="B49" s="15">
        <v>596211111</v>
      </c>
      <c r="C49" s="73" t="s">
        <v>97</v>
      </c>
      <c r="D49" s="29" t="s">
        <v>12</v>
      </c>
      <c r="E49" s="29">
        <v>54.85</v>
      </c>
      <c r="F49" s="29">
        <v>128.26</v>
      </c>
      <c r="G49" s="29">
        <f t="shared" ref="G49:G56" si="4">SUM(E49*F49)</f>
        <v>7035.0609999999997</v>
      </c>
      <c r="H49" s="29"/>
      <c r="I49" s="29"/>
    </row>
    <row r="50" spans="1:9" x14ac:dyDescent="0.25">
      <c r="A50" s="15">
        <v>49</v>
      </c>
      <c r="B50" s="15">
        <v>592453040</v>
      </c>
      <c r="C50" s="74" t="s">
        <v>154</v>
      </c>
      <c r="D50" s="29" t="s">
        <v>12</v>
      </c>
      <c r="E50" s="29">
        <v>6.71</v>
      </c>
      <c r="F50" s="29">
        <v>128.84</v>
      </c>
      <c r="G50" s="29">
        <f t="shared" si="4"/>
        <v>864.51639999999998</v>
      </c>
      <c r="H50" s="29"/>
      <c r="I50" s="29"/>
    </row>
    <row r="51" spans="1:9" x14ac:dyDescent="0.25">
      <c r="A51" s="15">
        <v>52</v>
      </c>
      <c r="B51" s="15">
        <v>592452620</v>
      </c>
      <c r="C51" s="74" t="s">
        <v>153</v>
      </c>
      <c r="D51" s="29" t="s">
        <v>12</v>
      </c>
      <c r="E51" s="29">
        <v>48.676000000000002</v>
      </c>
      <c r="F51" s="29">
        <v>256.05</v>
      </c>
      <c r="G51" s="29">
        <f t="shared" si="4"/>
        <v>12463.489800000001</v>
      </c>
      <c r="H51" s="29"/>
      <c r="I51" s="29"/>
    </row>
    <row r="52" spans="1:9" x14ac:dyDescent="0.25">
      <c r="A52" s="77">
        <v>10</v>
      </c>
      <c r="B52" s="77">
        <v>122202202</v>
      </c>
      <c r="C52" s="78" t="s">
        <v>143</v>
      </c>
      <c r="D52" s="33" t="s">
        <v>27</v>
      </c>
      <c r="E52" s="33">
        <v>13.71</v>
      </c>
      <c r="F52" s="33">
        <v>35.67</v>
      </c>
      <c r="G52" s="33">
        <f t="shared" si="4"/>
        <v>489.03570000000008</v>
      </c>
      <c r="H52" s="33"/>
      <c r="I52" s="33"/>
    </row>
    <row r="53" spans="1:9" x14ac:dyDescent="0.25">
      <c r="A53" s="77">
        <v>19</v>
      </c>
      <c r="B53" s="77">
        <v>162701105</v>
      </c>
      <c r="C53" s="78" t="s">
        <v>120</v>
      </c>
      <c r="D53" s="33" t="s">
        <v>27</v>
      </c>
      <c r="E53" s="33">
        <v>13.71</v>
      </c>
      <c r="F53" s="33">
        <v>53.05</v>
      </c>
      <c r="G53" s="33">
        <f t="shared" si="4"/>
        <v>727.31550000000004</v>
      </c>
      <c r="H53" s="33"/>
      <c r="I53" s="33"/>
    </row>
    <row r="54" spans="1:9" x14ac:dyDescent="0.25">
      <c r="A54" s="77">
        <v>20</v>
      </c>
      <c r="B54" s="77">
        <v>171201201</v>
      </c>
      <c r="C54" s="78" t="s">
        <v>55</v>
      </c>
      <c r="D54" s="33" t="s">
        <v>27</v>
      </c>
      <c r="E54" s="33">
        <v>13.71</v>
      </c>
      <c r="F54" s="33">
        <v>15.59</v>
      </c>
      <c r="G54" s="33">
        <f t="shared" si="4"/>
        <v>213.7389</v>
      </c>
      <c r="H54" s="33"/>
      <c r="I54" s="33"/>
    </row>
    <row r="55" spans="1:9" x14ac:dyDescent="0.25">
      <c r="A55" s="77">
        <v>21</v>
      </c>
      <c r="B55" s="77">
        <v>171201211</v>
      </c>
      <c r="C55" s="78" t="s">
        <v>121</v>
      </c>
      <c r="D55" s="33" t="s">
        <v>56</v>
      </c>
      <c r="E55" s="33">
        <v>24.68</v>
      </c>
      <c r="F55" s="33">
        <v>59</v>
      </c>
      <c r="G55" s="33">
        <f t="shared" si="4"/>
        <v>1456.12</v>
      </c>
      <c r="H55" s="33"/>
      <c r="I55" s="33"/>
    </row>
    <row r="56" spans="1:9" x14ac:dyDescent="0.25">
      <c r="A56" s="15">
        <v>28</v>
      </c>
      <c r="B56" s="15">
        <v>181951102</v>
      </c>
      <c r="C56" s="73" t="s">
        <v>145</v>
      </c>
      <c r="D56" s="29" t="s">
        <v>11</v>
      </c>
      <c r="E56" s="29">
        <v>944.27</v>
      </c>
      <c r="F56" s="29">
        <v>9.6999999999999993</v>
      </c>
      <c r="G56" s="29">
        <f t="shared" si="4"/>
        <v>9159.4189999999999</v>
      </c>
      <c r="H56" s="29"/>
      <c r="I56" s="29"/>
    </row>
    <row r="57" spans="1:9" x14ac:dyDescent="0.25">
      <c r="A57" s="15"/>
      <c r="B57" s="15"/>
      <c r="C57" s="20" t="s">
        <v>24</v>
      </c>
      <c r="D57" s="29"/>
      <c r="E57" s="29"/>
      <c r="F57" s="29"/>
      <c r="G57" s="30">
        <f>SUM(G48:G56)</f>
        <v>40373.464800000002</v>
      </c>
      <c r="H57" s="29"/>
      <c r="I57" s="29"/>
    </row>
    <row r="58" spans="1:9" x14ac:dyDescent="0.25">
      <c r="A58" s="21" t="s">
        <v>23</v>
      </c>
      <c r="B58" s="21"/>
      <c r="C58" s="12"/>
      <c r="D58" s="28"/>
      <c r="E58" s="28"/>
      <c r="F58" s="28"/>
      <c r="G58" s="28"/>
      <c r="H58" s="28"/>
      <c r="I58" s="28"/>
    </row>
    <row r="59" spans="1:9" x14ac:dyDescent="0.25">
      <c r="A59" s="15">
        <v>50</v>
      </c>
      <c r="B59" s="15">
        <v>596212223</v>
      </c>
      <c r="C59" s="73" t="s">
        <v>146</v>
      </c>
      <c r="D59" s="29" t="s">
        <v>11</v>
      </c>
      <c r="E59" s="29">
        <v>-92.3</v>
      </c>
      <c r="F59" s="29">
        <v>128.26</v>
      </c>
      <c r="G59" s="29">
        <f>SUM(E59*F59)</f>
        <v>-11838.397999999999</v>
      </c>
      <c r="H59" s="29"/>
      <c r="I59" s="29"/>
    </row>
    <row r="60" spans="1:9" x14ac:dyDescent="0.25">
      <c r="A60" s="15">
        <v>51</v>
      </c>
      <c r="B60" s="15">
        <v>592453170</v>
      </c>
      <c r="C60" s="73" t="s">
        <v>98</v>
      </c>
      <c r="D60" s="33" t="s">
        <v>12</v>
      </c>
      <c r="E60" s="33">
        <v>-92.3</v>
      </c>
      <c r="F60" s="33">
        <v>157.01</v>
      </c>
      <c r="G60" s="29">
        <f t="shared" ref="G60:G65" si="5">SUM(E60*F60)</f>
        <v>-14492.022999999999</v>
      </c>
      <c r="H60" s="34"/>
      <c r="I60" s="34"/>
    </row>
    <row r="61" spans="1:9" x14ac:dyDescent="0.25">
      <c r="A61" s="77">
        <v>10</v>
      </c>
      <c r="B61" s="77">
        <v>122202202</v>
      </c>
      <c r="C61" s="78" t="s">
        <v>147</v>
      </c>
      <c r="D61" s="33" t="s">
        <v>27</v>
      </c>
      <c r="E61" s="33">
        <v>-32.299999999999997</v>
      </c>
      <c r="F61" s="33">
        <v>35.67</v>
      </c>
      <c r="G61" s="33">
        <f t="shared" si="5"/>
        <v>-1152.1409999999998</v>
      </c>
      <c r="H61" s="79"/>
      <c r="I61" s="79"/>
    </row>
    <row r="62" spans="1:9" x14ac:dyDescent="0.25">
      <c r="A62" s="77">
        <v>19</v>
      </c>
      <c r="B62" s="77">
        <v>162701105</v>
      </c>
      <c r="C62" s="78" t="s">
        <v>122</v>
      </c>
      <c r="D62" s="33" t="s">
        <v>27</v>
      </c>
      <c r="E62" s="33">
        <v>-32.299999999999997</v>
      </c>
      <c r="F62" s="33">
        <v>53.05</v>
      </c>
      <c r="G62" s="33">
        <f t="shared" si="5"/>
        <v>-1713.5149999999996</v>
      </c>
      <c r="H62" s="79"/>
      <c r="I62" s="79"/>
    </row>
    <row r="63" spans="1:9" x14ac:dyDescent="0.25">
      <c r="A63" s="77">
        <v>20</v>
      </c>
      <c r="B63" s="77">
        <v>171201201</v>
      </c>
      <c r="C63" s="78" t="s">
        <v>55</v>
      </c>
      <c r="D63" s="33" t="s">
        <v>27</v>
      </c>
      <c r="E63" s="33">
        <v>-32.299999999999997</v>
      </c>
      <c r="F63" s="33">
        <v>15.59</v>
      </c>
      <c r="G63" s="33">
        <f t="shared" si="5"/>
        <v>-503.55699999999996</v>
      </c>
      <c r="H63" s="79"/>
      <c r="I63" s="79"/>
    </row>
    <row r="64" spans="1:9" x14ac:dyDescent="0.25">
      <c r="A64" s="77">
        <v>21</v>
      </c>
      <c r="B64" s="77">
        <v>171201211</v>
      </c>
      <c r="C64" s="78" t="s">
        <v>148</v>
      </c>
      <c r="D64" s="33" t="s">
        <v>56</v>
      </c>
      <c r="E64" s="33">
        <v>-58.14</v>
      </c>
      <c r="F64" s="33">
        <v>59</v>
      </c>
      <c r="G64" s="33">
        <f t="shared" si="5"/>
        <v>-3430.26</v>
      </c>
      <c r="H64" s="79"/>
      <c r="I64" s="79"/>
    </row>
    <row r="65" spans="1:9" x14ac:dyDescent="0.25">
      <c r="A65" s="15">
        <v>40</v>
      </c>
      <c r="B65" s="15">
        <v>564851111</v>
      </c>
      <c r="C65" s="73" t="s">
        <v>99</v>
      </c>
      <c r="D65" s="33" t="s">
        <v>11</v>
      </c>
      <c r="E65" s="33">
        <v>-92.3</v>
      </c>
      <c r="F65" s="33">
        <v>87.12</v>
      </c>
      <c r="G65" s="29">
        <f t="shared" si="5"/>
        <v>-8041.1760000000004</v>
      </c>
      <c r="H65" s="34"/>
      <c r="I65" s="34"/>
    </row>
    <row r="66" spans="1:9" x14ac:dyDescent="0.25">
      <c r="A66" s="15"/>
      <c r="B66" s="15"/>
      <c r="C66" s="20" t="s">
        <v>24</v>
      </c>
      <c r="D66" s="34"/>
      <c r="E66" s="34"/>
      <c r="F66" s="34"/>
      <c r="G66" s="35">
        <f>SUM(G59:G65)</f>
        <v>-41171.07</v>
      </c>
      <c r="H66" s="34"/>
      <c r="I66" s="34"/>
    </row>
    <row r="67" spans="1:9" x14ac:dyDescent="0.25">
      <c r="C67" s="12"/>
    </row>
    <row r="68" spans="1:9" x14ac:dyDescent="0.25">
      <c r="A68" s="10" t="s">
        <v>29</v>
      </c>
      <c r="B68" s="10"/>
      <c r="C68" s="12"/>
    </row>
    <row r="69" spans="1:9" x14ac:dyDescent="0.25">
      <c r="A69" s="24" t="s">
        <v>22</v>
      </c>
      <c r="B69" s="11"/>
      <c r="C69" s="12"/>
      <c r="D69" s="11"/>
      <c r="E69" s="11"/>
      <c r="F69" s="11"/>
      <c r="G69" s="11"/>
      <c r="H69" s="11"/>
      <c r="I69" s="11"/>
    </row>
    <row r="70" spans="1:9" x14ac:dyDescent="0.25">
      <c r="A70" s="37">
        <v>43</v>
      </c>
      <c r="B70" s="37">
        <v>573231111</v>
      </c>
      <c r="C70" s="73" t="s">
        <v>149</v>
      </c>
      <c r="D70" s="17" t="s">
        <v>11</v>
      </c>
      <c r="E70" s="17">
        <v>78.349999999999994</v>
      </c>
      <c r="F70" s="17">
        <v>9.7799999999999994</v>
      </c>
      <c r="G70" s="69">
        <f>SUM(E70*F70)</f>
        <v>766.26299999999992</v>
      </c>
      <c r="H70" s="17"/>
      <c r="I70" s="17"/>
    </row>
    <row r="71" spans="1:9" x14ac:dyDescent="0.25">
      <c r="A71" s="37">
        <v>45</v>
      </c>
      <c r="B71" s="37">
        <v>577144141</v>
      </c>
      <c r="C71" s="73" t="s">
        <v>30</v>
      </c>
      <c r="D71" s="17" t="s">
        <v>12</v>
      </c>
      <c r="E71" s="17">
        <v>78.349999999999994</v>
      </c>
      <c r="F71" s="17">
        <v>224.92</v>
      </c>
      <c r="G71" s="69">
        <f t="shared" ref="G71" si="6">SUM(E71*F71)</f>
        <v>17622.481999999996</v>
      </c>
      <c r="H71" s="17"/>
      <c r="I71" s="17"/>
    </row>
    <row r="72" spans="1:9" x14ac:dyDescent="0.25">
      <c r="A72" s="37"/>
      <c r="B72" s="37"/>
      <c r="C72" s="20" t="s">
        <v>24</v>
      </c>
      <c r="D72" s="17"/>
      <c r="E72" s="17"/>
      <c r="F72" s="17"/>
      <c r="G72" s="70">
        <f>SUM(G70:G71)</f>
        <v>18388.744999999995</v>
      </c>
      <c r="H72" s="17"/>
      <c r="I72" s="17"/>
    </row>
    <row r="73" spans="1:9" x14ac:dyDescent="0.25">
      <c r="A73" s="36"/>
      <c r="B73" s="36"/>
      <c r="C73" s="12"/>
      <c r="D73" s="11"/>
      <c r="E73" s="11"/>
      <c r="F73" s="11"/>
      <c r="G73" s="11"/>
      <c r="H73" s="11"/>
      <c r="I73" s="11"/>
    </row>
    <row r="74" spans="1:9" x14ac:dyDescent="0.25">
      <c r="A74" s="10" t="s">
        <v>33</v>
      </c>
      <c r="B74" s="10"/>
      <c r="C74" s="10"/>
      <c r="D74" s="11"/>
      <c r="E74" s="11"/>
      <c r="F74" s="11"/>
      <c r="G74" s="11"/>
      <c r="H74" s="11"/>
      <c r="I74" s="11"/>
    </row>
    <row r="75" spans="1:9" x14ac:dyDescent="0.25">
      <c r="A75" s="17">
        <v>38</v>
      </c>
      <c r="B75" s="17" t="s">
        <v>31</v>
      </c>
      <c r="C75" s="17" t="s">
        <v>32</v>
      </c>
      <c r="D75" s="17" t="s">
        <v>19</v>
      </c>
      <c r="E75" s="17">
        <v>-145</v>
      </c>
      <c r="F75" s="17">
        <v>555.59</v>
      </c>
      <c r="G75" s="71">
        <f>SUM(E75*F75)</f>
        <v>-80560.55</v>
      </c>
      <c r="H75" s="17"/>
      <c r="I75" s="17"/>
    </row>
    <row r="76" spans="1:9" x14ac:dyDescent="0.25">
      <c r="A76" s="11"/>
      <c r="B76" s="11"/>
      <c r="C76" s="11"/>
      <c r="D76" s="11"/>
      <c r="E76" s="11"/>
      <c r="F76" s="11"/>
      <c r="G76" s="11"/>
      <c r="H76" s="11"/>
      <c r="I76" s="11"/>
    </row>
    <row r="77" spans="1:9" x14ac:dyDescent="0.25">
      <c r="A77" s="7" t="s">
        <v>34</v>
      </c>
      <c r="B77" s="7"/>
      <c r="C77" s="7" t="s">
        <v>40</v>
      </c>
    </row>
    <row r="78" spans="1:9" x14ac:dyDescent="0.25">
      <c r="A78" s="11" t="s">
        <v>22</v>
      </c>
      <c r="B78" s="11"/>
      <c r="C78" s="11"/>
      <c r="D78" s="11"/>
      <c r="E78" s="11"/>
      <c r="F78" s="11"/>
      <c r="G78" s="11"/>
      <c r="H78" s="11"/>
      <c r="I78" s="11"/>
    </row>
    <row r="79" spans="1:9" x14ac:dyDescent="0.25">
      <c r="A79" s="15">
        <v>61</v>
      </c>
      <c r="B79" s="15">
        <v>592238580</v>
      </c>
      <c r="C79" s="73" t="s">
        <v>35</v>
      </c>
      <c r="D79" s="45" t="s">
        <v>36</v>
      </c>
      <c r="E79" s="45">
        <v>14.1</v>
      </c>
      <c r="F79" s="45">
        <v>350</v>
      </c>
      <c r="G79" s="45">
        <f>SUM(E79*F79)</f>
        <v>4935</v>
      </c>
      <c r="H79" s="45"/>
      <c r="I79" s="45"/>
    </row>
    <row r="80" spans="1:9" x14ac:dyDescent="0.25">
      <c r="A80" s="15">
        <v>63</v>
      </c>
      <c r="B80" s="15">
        <v>592238580</v>
      </c>
      <c r="C80" s="73" t="s">
        <v>37</v>
      </c>
      <c r="D80" s="45" t="s">
        <v>36</v>
      </c>
      <c r="E80" s="45">
        <v>9.1</v>
      </c>
      <c r="F80" s="45">
        <v>618</v>
      </c>
      <c r="G80" s="45">
        <f t="shared" ref="G80:G89" si="7">SUM(E80*F80)</f>
        <v>5623.8</v>
      </c>
      <c r="H80" s="45"/>
      <c r="I80" s="45"/>
    </row>
    <row r="81" spans="1:9" x14ac:dyDescent="0.25">
      <c r="A81" s="15">
        <v>59</v>
      </c>
      <c r="B81" s="15">
        <v>592238580</v>
      </c>
      <c r="C81" s="73" t="s">
        <v>38</v>
      </c>
      <c r="D81" s="45" t="s">
        <v>36</v>
      </c>
      <c r="E81" s="45">
        <v>4.0999999999999996</v>
      </c>
      <c r="F81" s="45">
        <v>1200</v>
      </c>
      <c r="G81" s="45">
        <f t="shared" si="7"/>
        <v>4920</v>
      </c>
      <c r="H81" s="45"/>
      <c r="I81" s="45"/>
    </row>
    <row r="82" spans="1:9" x14ac:dyDescent="0.25">
      <c r="A82" s="15">
        <v>60</v>
      </c>
      <c r="B82" s="15">
        <v>592238520</v>
      </c>
      <c r="C82" s="73" t="s">
        <v>39</v>
      </c>
      <c r="D82" s="45" t="s">
        <v>36</v>
      </c>
      <c r="E82" s="45">
        <v>10.1</v>
      </c>
      <c r="F82" s="45">
        <v>414</v>
      </c>
      <c r="G82" s="45">
        <f t="shared" si="7"/>
        <v>4181.3999999999996</v>
      </c>
      <c r="H82" s="45"/>
      <c r="I82" s="45"/>
    </row>
    <row r="83" spans="1:9" x14ac:dyDescent="0.25">
      <c r="A83" s="15">
        <v>58</v>
      </c>
      <c r="B83" s="15" t="s">
        <v>100</v>
      </c>
      <c r="C83" s="73" t="s">
        <v>101</v>
      </c>
      <c r="D83" s="45" t="s">
        <v>36</v>
      </c>
      <c r="E83" s="45">
        <v>1</v>
      </c>
      <c r="F83" s="45">
        <v>1092.3900000000001</v>
      </c>
      <c r="G83" s="45">
        <f t="shared" si="7"/>
        <v>1092.3900000000001</v>
      </c>
      <c r="H83" s="45"/>
      <c r="I83" s="45"/>
    </row>
    <row r="84" spans="1:9" x14ac:dyDescent="0.25">
      <c r="A84" s="15">
        <v>65</v>
      </c>
      <c r="B84" s="15">
        <v>899204111</v>
      </c>
      <c r="C84" s="73" t="s">
        <v>102</v>
      </c>
      <c r="D84" s="45" t="s">
        <v>36</v>
      </c>
      <c r="E84" s="45">
        <v>1</v>
      </c>
      <c r="F84" s="45">
        <v>671.23</v>
      </c>
      <c r="G84" s="45">
        <f t="shared" si="7"/>
        <v>671.23</v>
      </c>
      <c r="H84" s="45"/>
      <c r="I84" s="45"/>
    </row>
    <row r="85" spans="1:9" x14ac:dyDescent="0.25">
      <c r="A85" s="15">
        <v>13</v>
      </c>
      <c r="B85" s="15">
        <v>131201101</v>
      </c>
      <c r="C85" s="73" t="s">
        <v>54</v>
      </c>
      <c r="D85" s="45" t="s">
        <v>27</v>
      </c>
      <c r="E85" s="45">
        <v>4.8</v>
      </c>
      <c r="F85" s="45">
        <v>89.73</v>
      </c>
      <c r="G85" s="45">
        <f t="shared" si="7"/>
        <v>430.70400000000001</v>
      </c>
      <c r="H85" s="45"/>
      <c r="I85" s="45"/>
    </row>
    <row r="86" spans="1:9" x14ac:dyDescent="0.25">
      <c r="A86" s="15">
        <v>19</v>
      </c>
      <c r="B86" s="15">
        <v>162701105</v>
      </c>
      <c r="C86" s="73" t="s">
        <v>62</v>
      </c>
      <c r="D86" s="45" t="s">
        <v>27</v>
      </c>
      <c r="E86" s="45">
        <v>4.8</v>
      </c>
      <c r="F86" s="45">
        <v>53.05</v>
      </c>
      <c r="G86" s="45">
        <f t="shared" si="7"/>
        <v>254.64</v>
      </c>
      <c r="H86" s="45"/>
      <c r="I86" s="45"/>
    </row>
    <row r="87" spans="1:9" x14ac:dyDescent="0.25">
      <c r="A87" s="15">
        <v>20</v>
      </c>
      <c r="B87" s="15">
        <v>171201201</v>
      </c>
      <c r="C87" s="73" t="s">
        <v>55</v>
      </c>
      <c r="D87" s="45" t="s">
        <v>27</v>
      </c>
      <c r="E87" s="45">
        <v>4.8</v>
      </c>
      <c r="F87" s="45">
        <v>15.59</v>
      </c>
      <c r="G87" s="45">
        <f t="shared" si="7"/>
        <v>74.831999999999994</v>
      </c>
      <c r="H87" s="45"/>
      <c r="I87" s="45"/>
    </row>
    <row r="88" spans="1:9" x14ac:dyDescent="0.25">
      <c r="A88" s="15">
        <v>21</v>
      </c>
      <c r="B88" s="15">
        <v>171201211</v>
      </c>
      <c r="C88" s="73" t="s">
        <v>63</v>
      </c>
      <c r="D88" s="45" t="s">
        <v>56</v>
      </c>
      <c r="E88" s="45">
        <v>8.64</v>
      </c>
      <c r="F88" s="45">
        <v>59</v>
      </c>
      <c r="G88" s="45">
        <f t="shared" si="7"/>
        <v>509.76000000000005</v>
      </c>
      <c r="H88" s="45"/>
      <c r="I88" s="45"/>
    </row>
    <row r="89" spans="1:9" x14ac:dyDescent="0.25">
      <c r="A89" s="15">
        <v>64</v>
      </c>
      <c r="B89" s="15">
        <v>592238640</v>
      </c>
      <c r="C89" s="73" t="s">
        <v>126</v>
      </c>
      <c r="D89" s="45" t="s">
        <v>36</v>
      </c>
      <c r="E89" s="45">
        <v>1</v>
      </c>
      <c r="F89" s="45">
        <v>130.77000000000001</v>
      </c>
      <c r="G89" s="45">
        <f t="shared" si="7"/>
        <v>130.77000000000001</v>
      </c>
      <c r="H89" s="45"/>
      <c r="I89" s="45"/>
    </row>
    <row r="90" spans="1:9" x14ac:dyDescent="0.25">
      <c r="A90" s="40"/>
      <c r="B90" s="40"/>
      <c r="C90" s="20" t="s">
        <v>24</v>
      </c>
      <c r="D90" s="45"/>
      <c r="E90" s="45"/>
      <c r="F90" s="45"/>
      <c r="G90" s="46">
        <f>SUM(G79:G89)</f>
        <v>22824.525999999994</v>
      </c>
      <c r="H90" s="45"/>
      <c r="I90" s="45"/>
    </row>
    <row r="91" spans="1:9" x14ac:dyDescent="0.25">
      <c r="A91" s="21" t="s">
        <v>23</v>
      </c>
      <c r="B91" s="21"/>
      <c r="C91" s="12"/>
      <c r="D91" s="44"/>
      <c r="E91" s="44"/>
      <c r="F91" s="44"/>
      <c r="G91" s="44"/>
      <c r="H91" s="44"/>
      <c r="I91" s="44"/>
    </row>
    <row r="92" spans="1:9" x14ac:dyDescent="0.25">
      <c r="A92" s="15">
        <v>59</v>
      </c>
      <c r="B92" s="15" t="s">
        <v>41</v>
      </c>
      <c r="C92" s="75" t="s">
        <v>42</v>
      </c>
      <c r="D92" s="45" t="s">
        <v>36</v>
      </c>
      <c r="E92" s="45">
        <v>-9.09</v>
      </c>
      <c r="F92" s="45">
        <v>697.19</v>
      </c>
      <c r="G92" s="45">
        <f>SUM(E92*F92)</f>
        <v>-6337.4571000000005</v>
      </c>
      <c r="H92" s="45"/>
      <c r="I92" s="45"/>
    </row>
    <row r="93" spans="1:9" x14ac:dyDescent="0.25">
      <c r="A93" s="15">
        <v>60</v>
      </c>
      <c r="B93" s="15" t="s">
        <v>43</v>
      </c>
      <c r="C93" s="75" t="s">
        <v>44</v>
      </c>
      <c r="D93" s="45" t="s">
        <v>36</v>
      </c>
      <c r="E93" s="45">
        <v>-9.09</v>
      </c>
      <c r="F93" s="45">
        <v>472.27</v>
      </c>
      <c r="G93" s="45">
        <f t="shared" ref="G93:G100" si="8">SUM(E93*F93)</f>
        <v>-4292.9342999999999</v>
      </c>
      <c r="H93" s="45"/>
      <c r="I93" s="45"/>
    </row>
    <row r="94" spans="1:9" x14ac:dyDescent="0.25">
      <c r="A94" s="15">
        <v>61</v>
      </c>
      <c r="B94" s="15" t="s">
        <v>45</v>
      </c>
      <c r="C94" s="75" t="s">
        <v>46</v>
      </c>
      <c r="D94" s="45" t="s">
        <v>36</v>
      </c>
      <c r="E94" s="45">
        <v>-9.09</v>
      </c>
      <c r="F94" s="45">
        <v>464.46</v>
      </c>
      <c r="G94" s="45">
        <f t="shared" si="8"/>
        <v>-4221.9413999999997</v>
      </c>
      <c r="H94" s="45"/>
      <c r="I94" s="45"/>
    </row>
    <row r="95" spans="1:9" x14ac:dyDescent="0.25">
      <c r="A95" s="15">
        <v>62</v>
      </c>
      <c r="B95" s="15">
        <v>592238220</v>
      </c>
      <c r="C95" s="75" t="s">
        <v>47</v>
      </c>
      <c r="D95" s="45" t="s">
        <v>36</v>
      </c>
      <c r="E95" s="45">
        <v>-9.09</v>
      </c>
      <c r="F95" s="45">
        <v>719.68</v>
      </c>
      <c r="G95" s="45">
        <f t="shared" si="8"/>
        <v>-6541.8911999999991</v>
      </c>
      <c r="H95" s="45"/>
      <c r="I95" s="45"/>
    </row>
    <row r="96" spans="1:9" x14ac:dyDescent="0.25">
      <c r="A96" s="15">
        <v>63</v>
      </c>
      <c r="B96" s="15" t="s">
        <v>48</v>
      </c>
      <c r="C96" s="75" t="s">
        <v>49</v>
      </c>
      <c r="D96" s="45" t="s">
        <v>36</v>
      </c>
      <c r="E96" s="45">
        <v>-9.09</v>
      </c>
      <c r="F96" s="45">
        <v>697.19</v>
      </c>
      <c r="G96" s="45">
        <f t="shared" si="8"/>
        <v>-6337.4571000000005</v>
      </c>
      <c r="H96" s="45"/>
      <c r="I96" s="45"/>
    </row>
    <row r="97" spans="1:9" x14ac:dyDescent="0.25">
      <c r="A97" s="15">
        <v>66</v>
      </c>
      <c r="B97" s="15" t="s">
        <v>103</v>
      </c>
      <c r="C97" s="75" t="s">
        <v>104</v>
      </c>
      <c r="D97" s="45" t="s">
        <v>36</v>
      </c>
      <c r="E97" s="45">
        <v>-7</v>
      </c>
      <c r="F97" s="45">
        <v>1906.72</v>
      </c>
      <c r="G97" s="45">
        <f t="shared" si="8"/>
        <v>-13347.04</v>
      </c>
      <c r="H97" s="45"/>
      <c r="I97" s="45"/>
    </row>
    <row r="98" spans="1:9" x14ac:dyDescent="0.25">
      <c r="A98" s="15">
        <v>67</v>
      </c>
      <c r="B98" s="15" t="s">
        <v>105</v>
      </c>
      <c r="C98" s="75" t="s">
        <v>106</v>
      </c>
      <c r="D98" s="45" t="s">
        <v>36</v>
      </c>
      <c r="E98" s="45">
        <v>-7</v>
      </c>
      <c r="F98" s="45">
        <v>487.68</v>
      </c>
      <c r="G98" s="45">
        <f t="shared" si="8"/>
        <v>-3413.76</v>
      </c>
      <c r="H98" s="45"/>
      <c r="I98" s="45"/>
    </row>
    <row r="99" spans="1:9" x14ac:dyDescent="0.25">
      <c r="A99" s="15">
        <v>70</v>
      </c>
      <c r="B99" s="15">
        <v>899431111</v>
      </c>
      <c r="C99" s="75" t="s">
        <v>127</v>
      </c>
      <c r="D99" s="45" t="s">
        <v>36</v>
      </c>
      <c r="E99" s="45">
        <v>-6</v>
      </c>
      <c r="F99" s="45">
        <v>835.58</v>
      </c>
      <c r="G99" s="45">
        <f t="shared" si="8"/>
        <v>-5013.4800000000005</v>
      </c>
      <c r="H99" s="45"/>
      <c r="I99" s="45"/>
    </row>
    <row r="100" spans="1:9" x14ac:dyDescent="0.25">
      <c r="A100" s="15">
        <v>71</v>
      </c>
      <c r="B100" s="15">
        <v>899432111</v>
      </c>
      <c r="C100" s="75" t="s">
        <v>128</v>
      </c>
      <c r="D100" s="45" t="s">
        <v>36</v>
      </c>
      <c r="E100" s="45">
        <v>-7</v>
      </c>
      <c r="F100" s="45">
        <v>759.48</v>
      </c>
      <c r="G100" s="45">
        <f t="shared" si="8"/>
        <v>-5316.3600000000006</v>
      </c>
      <c r="H100" s="45"/>
      <c r="I100" s="45"/>
    </row>
    <row r="101" spans="1:9" x14ac:dyDescent="0.25">
      <c r="A101" s="15"/>
      <c r="B101" s="15"/>
      <c r="C101" s="48" t="s">
        <v>24</v>
      </c>
      <c r="D101" s="45"/>
      <c r="E101" s="45"/>
      <c r="F101" s="45"/>
      <c r="G101" s="49">
        <f>SUM(G92:G100)</f>
        <v>-54822.321100000001</v>
      </c>
      <c r="H101" s="45"/>
      <c r="I101" s="45"/>
    </row>
    <row r="102" spans="1:9" x14ac:dyDescent="0.25">
      <c r="A102" s="13"/>
      <c r="B102" s="13"/>
      <c r="C102" s="47"/>
      <c r="D102" s="44"/>
      <c r="E102" s="44"/>
      <c r="F102" s="44"/>
      <c r="G102" s="44"/>
      <c r="H102" s="44"/>
      <c r="I102" s="44"/>
    </row>
    <row r="103" spans="1:9" x14ac:dyDescent="0.25">
      <c r="A103" s="22" t="s">
        <v>50</v>
      </c>
      <c r="B103" s="22"/>
      <c r="C103" s="22"/>
      <c r="D103" s="44"/>
      <c r="E103" s="44"/>
      <c r="F103" s="44"/>
      <c r="G103" s="44"/>
      <c r="H103" s="44"/>
      <c r="I103" s="44"/>
    </row>
    <row r="104" spans="1:9" x14ac:dyDescent="0.25">
      <c r="A104" s="21" t="s">
        <v>22</v>
      </c>
      <c r="B104" s="21"/>
      <c r="C104" s="47"/>
      <c r="D104" s="44"/>
      <c r="E104" s="44"/>
      <c r="F104" s="44"/>
      <c r="G104" s="44"/>
      <c r="H104" s="44"/>
      <c r="I104" s="44"/>
    </row>
    <row r="105" spans="1:9" x14ac:dyDescent="0.25">
      <c r="A105" s="15">
        <v>53</v>
      </c>
      <c r="B105" s="15">
        <v>871351111</v>
      </c>
      <c r="C105" s="75" t="s">
        <v>51</v>
      </c>
      <c r="D105" s="45" t="s">
        <v>19</v>
      </c>
      <c r="E105" s="45">
        <v>67</v>
      </c>
      <c r="F105" s="45">
        <v>40.700000000000003</v>
      </c>
      <c r="G105" s="45">
        <f>SUM(E105*F105)</f>
        <v>2726.9</v>
      </c>
      <c r="H105" s="45"/>
      <c r="I105" s="45"/>
    </row>
    <row r="106" spans="1:9" x14ac:dyDescent="0.25">
      <c r="A106" s="15">
        <v>54</v>
      </c>
      <c r="B106" s="15">
        <v>286147210</v>
      </c>
      <c r="C106" s="75" t="s">
        <v>52</v>
      </c>
      <c r="D106" s="45" t="s">
        <v>36</v>
      </c>
      <c r="E106" s="45">
        <v>22</v>
      </c>
      <c r="F106" s="45">
        <v>1200.58</v>
      </c>
      <c r="G106" s="45">
        <f t="shared" ref="G106:G116" si="9">SUM(E106*F106)</f>
        <v>26412.76</v>
      </c>
      <c r="H106" s="45"/>
      <c r="I106" s="45"/>
    </row>
    <row r="107" spans="1:9" x14ac:dyDescent="0.25">
      <c r="A107" s="15">
        <v>55</v>
      </c>
      <c r="B107" s="15">
        <v>286147590</v>
      </c>
      <c r="C107" s="75" t="s">
        <v>107</v>
      </c>
      <c r="D107" s="45" t="s">
        <v>36</v>
      </c>
      <c r="E107" s="45">
        <v>11</v>
      </c>
      <c r="F107" s="45">
        <v>210.53</v>
      </c>
      <c r="G107" s="45">
        <f t="shared" si="9"/>
        <v>2315.83</v>
      </c>
      <c r="H107" s="45"/>
      <c r="I107" s="45"/>
    </row>
    <row r="108" spans="1:9" x14ac:dyDescent="0.25">
      <c r="A108" s="15">
        <v>56</v>
      </c>
      <c r="B108" s="15" t="s">
        <v>108</v>
      </c>
      <c r="C108" s="75" t="s">
        <v>110</v>
      </c>
      <c r="D108" s="45" t="s">
        <v>36</v>
      </c>
      <c r="E108" s="45">
        <v>10</v>
      </c>
      <c r="F108" s="45">
        <v>443.35</v>
      </c>
      <c r="G108" s="45">
        <f t="shared" si="9"/>
        <v>4433.5</v>
      </c>
      <c r="H108" s="45"/>
      <c r="I108" s="45"/>
    </row>
    <row r="109" spans="1:9" x14ac:dyDescent="0.25">
      <c r="A109" s="15">
        <v>57</v>
      </c>
      <c r="B109" s="15" t="s">
        <v>109</v>
      </c>
      <c r="C109" s="75" t="s">
        <v>111</v>
      </c>
      <c r="D109" s="45" t="s">
        <v>36</v>
      </c>
      <c r="E109" s="45">
        <v>10</v>
      </c>
      <c r="F109" s="45">
        <v>228.68</v>
      </c>
      <c r="G109" s="45">
        <f t="shared" si="9"/>
        <v>2286.8000000000002</v>
      </c>
      <c r="H109" s="45"/>
      <c r="I109" s="45"/>
    </row>
    <row r="110" spans="1:9" x14ac:dyDescent="0.25">
      <c r="A110" s="15">
        <v>17</v>
      </c>
      <c r="B110" s="15">
        <v>132301202</v>
      </c>
      <c r="C110" s="75" t="s">
        <v>53</v>
      </c>
      <c r="D110" s="45" t="s">
        <v>27</v>
      </c>
      <c r="E110" s="45">
        <v>104.28</v>
      </c>
      <c r="F110" s="45">
        <v>71.06</v>
      </c>
      <c r="G110" s="45">
        <f t="shared" si="9"/>
        <v>7410.1368000000002</v>
      </c>
      <c r="H110" s="18"/>
      <c r="I110" s="18"/>
    </row>
    <row r="111" spans="1:9" x14ac:dyDescent="0.25">
      <c r="A111" s="15">
        <v>19</v>
      </c>
      <c r="B111" s="15">
        <v>162701105</v>
      </c>
      <c r="C111" s="75" t="s">
        <v>60</v>
      </c>
      <c r="D111" s="45" t="s">
        <v>27</v>
      </c>
      <c r="E111" s="45">
        <v>104.28</v>
      </c>
      <c r="F111" s="45">
        <v>53.05</v>
      </c>
      <c r="G111" s="45">
        <f t="shared" si="9"/>
        <v>5532.0540000000001</v>
      </c>
      <c r="H111" s="18"/>
      <c r="I111" s="18"/>
    </row>
    <row r="112" spans="1:9" x14ac:dyDescent="0.25">
      <c r="A112" s="15">
        <v>20</v>
      </c>
      <c r="B112" s="15">
        <v>171201201</v>
      </c>
      <c r="C112" s="75" t="s">
        <v>55</v>
      </c>
      <c r="D112" s="45" t="s">
        <v>27</v>
      </c>
      <c r="E112" s="45">
        <v>104.28</v>
      </c>
      <c r="F112" s="45">
        <v>15.59</v>
      </c>
      <c r="G112" s="45">
        <f t="shared" si="9"/>
        <v>1625.7252000000001</v>
      </c>
      <c r="H112" s="18"/>
      <c r="I112" s="18"/>
    </row>
    <row r="113" spans="1:9" x14ac:dyDescent="0.25">
      <c r="A113" s="15"/>
      <c r="B113" s="15"/>
      <c r="C113" s="75"/>
      <c r="D113" s="45" t="s">
        <v>56</v>
      </c>
      <c r="E113" s="45">
        <v>0</v>
      </c>
      <c r="F113" s="45">
        <v>59</v>
      </c>
      <c r="G113" s="45">
        <f t="shared" si="9"/>
        <v>0</v>
      </c>
      <c r="H113" s="18"/>
      <c r="I113" s="18"/>
    </row>
    <row r="114" spans="1:9" x14ac:dyDescent="0.25">
      <c r="A114" s="15">
        <v>22</v>
      </c>
      <c r="B114" s="15">
        <v>174101101</v>
      </c>
      <c r="C114" s="75" t="s">
        <v>57</v>
      </c>
      <c r="D114" s="45" t="s">
        <v>27</v>
      </c>
      <c r="E114" s="45">
        <v>98.209000000000003</v>
      </c>
      <c r="F114" s="45">
        <v>33.909999999999997</v>
      </c>
      <c r="G114" s="45">
        <f t="shared" si="9"/>
        <v>3330.2671899999996</v>
      </c>
      <c r="H114" s="18"/>
      <c r="I114" s="18"/>
    </row>
    <row r="115" spans="1:9" x14ac:dyDescent="0.25">
      <c r="A115" s="15">
        <v>23</v>
      </c>
      <c r="B115" s="15">
        <v>583336780</v>
      </c>
      <c r="C115" s="75" t="s">
        <v>58</v>
      </c>
      <c r="D115" s="45" t="s">
        <v>56</v>
      </c>
      <c r="E115" s="45">
        <v>76</v>
      </c>
      <c r="F115" s="45">
        <v>240</v>
      </c>
      <c r="G115" s="45">
        <f t="shared" si="9"/>
        <v>18240</v>
      </c>
      <c r="H115" s="18"/>
      <c r="I115" s="18"/>
    </row>
    <row r="116" spans="1:9" x14ac:dyDescent="0.25">
      <c r="A116" s="15">
        <v>39</v>
      </c>
      <c r="B116" s="15">
        <v>451572111</v>
      </c>
      <c r="C116" s="75" t="s">
        <v>59</v>
      </c>
      <c r="D116" s="45" t="s">
        <v>27</v>
      </c>
      <c r="E116" s="45">
        <v>26</v>
      </c>
      <c r="F116" s="45">
        <v>555.59</v>
      </c>
      <c r="G116" s="45">
        <f t="shared" si="9"/>
        <v>14445.34</v>
      </c>
      <c r="H116" s="18"/>
      <c r="I116" s="18"/>
    </row>
    <row r="117" spans="1:9" x14ac:dyDescent="0.25">
      <c r="A117" s="15"/>
      <c r="B117" s="15"/>
      <c r="C117" s="48" t="s">
        <v>24</v>
      </c>
      <c r="D117" s="45"/>
      <c r="E117" s="45"/>
      <c r="F117" s="45"/>
      <c r="G117" s="46">
        <f>SUM(G105:G116)</f>
        <v>88759.313190000001</v>
      </c>
      <c r="H117" s="18"/>
      <c r="I117" s="18"/>
    </row>
    <row r="118" spans="1:9" x14ac:dyDescent="0.25">
      <c r="A118" s="13"/>
      <c r="B118" s="13"/>
      <c r="C118" s="47"/>
      <c r="D118" s="44"/>
      <c r="E118" s="44"/>
      <c r="F118" s="44"/>
      <c r="G118" s="44"/>
      <c r="H118" s="14"/>
      <c r="I118" s="14"/>
    </row>
    <row r="119" spans="1:9" x14ac:dyDescent="0.25">
      <c r="A119" s="22" t="s">
        <v>64</v>
      </c>
      <c r="B119" s="22"/>
      <c r="C119" s="47"/>
      <c r="D119" s="51"/>
      <c r="E119" s="51"/>
      <c r="F119" s="51"/>
      <c r="G119" s="51"/>
      <c r="H119" s="14"/>
      <c r="I119" s="14"/>
    </row>
    <row r="120" spans="1:9" x14ac:dyDescent="0.25">
      <c r="A120" s="21" t="s">
        <v>22</v>
      </c>
      <c r="B120" s="13"/>
      <c r="C120" s="47"/>
      <c r="D120" s="44"/>
      <c r="E120" s="44"/>
      <c r="F120" s="44"/>
      <c r="G120" s="44"/>
      <c r="H120" s="14"/>
      <c r="I120" s="14"/>
    </row>
    <row r="121" spans="1:9" x14ac:dyDescent="0.25">
      <c r="A121" s="15">
        <v>72</v>
      </c>
      <c r="B121" s="15">
        <v>914111111</v>
      </c>
      <c r="C121" s="75" t="s">
        <v>65</v>
      </c>
      <c r="D121" s="45" t="s">
        <v>36</v>
      </c>
      <c r="E121" s="45">
        <v>1</v>
      </c>
      <c r="F121" s="45">
        <v>166.68</v>
      </c>
      <c r="G121" s="45">
        <f>SUM(E121*F121)</f>
        <v>166.68</v>
      </c>
      <c r="H121" s="18"/>
      <c r="I121" s="18"/>
    </row>
    <row r="122" spans="1:9" x14ac:dyDescent="0.25">
      <c r="A122" s="15">
        <v>73</v>
      </c>
      <c r="B122" s="15">
        <v>404442580</v>
      </c>
      <c r="C122" s="75" t="s">
        <v>66</v>
      </c>
      <c r="D122" s="45" t="s">
        <v>36</v>
      </c>
      <c r="E122" s="45">
        <v>6</v>
      </c>
      <c r="F122" s="45">
        <v>1090</v>
      </c>
      <c r="G122" s="45">
        <f t="shared" ref="G122:G129" si="10">SUM(E122*F122)</f>
        <v>6540</v>
      </c>
      <c r="H122" s="18"/>
      <c r="I122" s="18"/>
    </row>
    <row r="123" spans="1:9" x14ac:dyDescent="0.25">
      <c r="A123" s="15">
        <v>73</v>
      </c>
      <c r="B123" s="15">
        <v>404442320</v>
      </c>
      <c r="C123" s="75" t="s">
        <v>67</v>
      </c>
      <c r="D123" s="45" t="s">
        <v>36</v>
      </c>
      <c r="E123" s="45">
        <v>6</v>
      </c>
      <c r="F123" s="45">
        <v>884</v>
      </c>
      <c r="G123" s="45">
        <f t="shared" si="10"/>
        <v>5304</v>
      </c>
      <c r="H123" s="18"/>
      <c r="I123" s="18"/>
    </row>
    <row r="124" spans="1:9" x14ac:dyDescent="0.25">
      <c r="A124" s="15">
        <v>73</v>
      </c>
      <c r="B124" s="15">
        <v>404441130</v>
      </c>
      <c r="C124" s="75" t="s">
        <v>68</v>
      </c>
      <c r="D124" s="45" t="s">
        <v>36</v>
      </c>
      <c r="E124" s="45">
        <v>6</v>
      </c>
      <c r="F124" s="45">
        <v>1340</v>
      </c>
      <c r="G124" s="45">
        <f t="shared" si="10"/>
        <v>8040</v>
      </c>
      <c r="H124" s="18"/>
      <c r="I124" s="18"/>
    </row>
    <row r="125" spans="1:9" x14ac:dyDescent="0.25">
      <c r="A125" s="15">
        <v>73</v>
      </c>
      <c r="B125" s="15">
        <v>404442920</v>
      </c>
      <c r="C125" s="75" t="s">
        <v>69</v>
      </c>
      <c r="D125" s="45" t="s">
        <v>36</v>
      </c>
      <c r="E125" s="45">
        <v>1</v>
      </c>
      <c r="F125" s="45">
        <v>575</v>
      </c>
      <c r="G125" s="45">
        <f t="shared" si="10"/>
        <v>575</v>
      </c>
      <c r="H125" s="45"/>
      <c r="I125" s="18"/>
    </row>
    <row r="126" spans="1:9" x14ac:dyDescent="0.25">
      <c r="A126" s="15">
        <v>74</v>
      </c>
      <c r="B126" s="15">
        <v>404452300</v>
      </c>
      <c r="C126" s="75" t="s">
        <v>116</v>
      </c>
      <c r="D126" s="45" t="s">
        <v>36</v>
      </c>
      <c r="E126" s="45">
        <v>14</v>
      </c>
      <c r="F126" s="45">
        <v>454.46</v>
      </c>
      <c r="G126" s="45">
        <f t="shared" si="10"/>
        <v>6362.44</v>
      </c>
      <c r="H126" s="45"/>
      <c r="I126" s="18"/>
    </row>
    <row r="127" spans="1:9" x14ac:dyDescent="0.25">
      <c r="A127" s="15">
        <v>76</v>
      </c>
      <c r="B127" s="15">
        <v>404452540</v>
      </c>
      <c r="C127" s="75" t="s">
        <v>70</v>
      </c>
      <c r="D127" s="45" t="s">
        <v>36</v>
      </c>
      <c r="E127" s="45">
        <v>14</v>
      </c>
      <c r="F127" s="45">
        <v>15.55</v>
      </c>
      <c r="G127" s="45">
        <f t="shared" si="10"/>
        <v>217.70000000000002</v>
      </c>
      <c r="H127" s="45"/>
      <c r="I127" s="18"/>
    </row>
    <row r="128" spans="1:9" x14ac:dyDescent="0.25">
      <c r="A128" s="15">
        <v>77</v>
      </c>
      <c r="B128" s="15">
        <v>404452570</v>
      </c>
      <c r="C128" s="75" t="s">
        <v>117</v>
      </c>
      <c r="D128" s="45" t="s">
        <v>36</v>
      </c>
      <c r="E128" s="45">
        <v>31</v>
      </c>
      <c r="F128" s="45">
        <v>44.44</v>
      </c>
      <c r="G128" s="45">
        <f t="shared" si="10"/>
        <v>1377.6399999999999</v>
      </c>
      <c r="H128" s="45"/>
      <c r="I128" s="18"/>
    </row>
    <row r="129" spans="1:9" x14ac:dyDescent="0.25">
      <c r="A129" s="15">
        <v>78</v>
      </c>
      <c r="B129" s="15">
        <v>914511111</v>
      </c>
      <c r="C129" s="75" t="s">
        <v>71</v>
      </c>
      <c r="D129" s="45" t="s">
        <v>36</v>
      </c>
      <c r="E129" s="45">
        <v>16</v>
      </c>
      <c r="F129" s="45">
        <v>722.26</v>
      </c>
      <c r="G129" s="45">
        <f t="shared" si="10"/>
        <v>11556.16</v>
      </c>
      <c r="H129" s="45"/>
      <c r="I129" s="18"/>
    </row>
    <row r="130" spans="1:9" x14ac:dyDescent="0.25">
      <c r="A130" s="15"/>
      <c r="B130" s="15"/>
      <c r="C130" s="48" t="s">
        <v>72</v>
      </c>
      <c r="D130" s="45"/>
      <c r="E130" s="45"/>
      <c r="F130" s="45"/>
      <c r="G130" s="46">
        <f>SUM(G121:G129)</f>
        <v>40139.619999999995</v>
      </c>
      <c r="H130" s="45"/>
      <c r="I130" s="18"/>
    </row>
    <row r="131" spans="1:9" x14ac:dyDescent="0.25">
      <c r="A131" s="21" t="s">
        <v>23</v>
      </c>
      <c r="B131" s="21"/>
      <c r="C131" s="47"/>
      <c r="D131" s="44"/>
      <c r="E131" s="44"/>
      <c r="F131" s="44"/>
      <c r="G131" s="44"/>
      <c r="H131" s="44"/>
    </row>
    <row r="132" spans="1:9" x14ac:dyDescent="0.25">
      <c r="A132" s="15">
        <v>73</v>
      </c>
      <c r="B132" s="15">
        <v>404442760</v>
      </c>
      <c r="C132" s="75" t="s">
        <v>73</v>
      </c>
      <c r="D132" s="45" t="s">
        <v>36</v>
      </c>
      <c r="E132" s="45">
        <v>-2</v>
      </c>
      <c r="F132" s="45">
        <v>1800</v>
      </c>
      <c r="G132" s="45">
        <f>SUM(E132*F132)</f>
        <v>-3600</v>
      </c>
      <c r="H132" s="45"/>
      <c r="I132" s="34"/>
    </row>
    <row r="133" spans="1:9" x14ac:dyDescent="0.25">
      <c r="A133" s="15">
        <v>75</v>
      </c>
      <c r="B133" s="15">
        <v>404452410</v>
      </c>
      <c r="C133" s="75" t="s">
        <v>74</v>
      </c>
      <c r="D133" s="45" t="s">
        <v>36</v>
      </c>
      <c r="E133" s="45">
        <v>-2</v>
      </c>
      <c r="F133" s="45">
        <v>480.01</v>
      </c>
      <c r="G133" s="45">
        <f>SUM(E133*F133)</f>
        <v>-960.02</v>
      </c>
      <c r="H133" s="45"/>
      <c r="I133" s="34"/>
    </row>
    <row r="134" spans="1:9" s="82" customFormat="1" x14ac:dyDescent="0.25">
      <c r="A134" s="15" t="s">
        <v>130</v>
      </c>
      <c r="B134" s="15" t="s">
        <v>131</v>
      </c>
      <c r="C134" s="75" t="s">
        <v>132</v>
      </c>
      <c r="D134" s="45" t="s">
        <v>119</v>
      </c>
      <c r="E134" s="45">
        <v>-2.1760000000000002</v>
      </c>
      <c r="F134" s="45">
        <v>2000.1</v>
      </c>
      <c r="G134" s="45">
        <f>(E134*F134)</f>
        <v>-4352.2175999999999</v>
      </c>
      <c r="H134" s="45"/>
      <c r="I134" s="34"/>
    </row>
    <row r="135" spans="1:9" s="82" customFormat="1" x14ac:dyDescent="0.25">
      <c r="A135" s="15" t="s">
        <v>133</v>
      </c>
      <c r="B135" s="15" t="s">
        <v>134</v>
      </c>
      <c r="C135" s="75" t="s">
        <v>135</v>
      </c>
      <c r="D135" s="45" t="s">
        <v>12</v>
      </c>
      <c r="E135" s="45">
        <v>-13.6</v>
      </c>
      <c r="F135" s="45">
        <v>267.02</v>
      </c>
      <c r="G135" s="45">
        <f>(E135*F135)</f>
        <v>-3631.4719999999998</v>
      </c>
      <c r="H135" s="45"/>
      <c r="I135" s="34"/>
    </row>
    <row r="136" spans="1:9" s="82" customFormat="1" x14ac:dyDescent="0.25">
      <c r="A136" s="15" t="s">
        <v>136</v>
      </c>
      <c r="B136" s="15" t="s">
        <v>137</v>
      </c>
      <c r="C136" s="75" t="s">
        <v>138</v>
      </c>
      <c r="D136" s="45" t="s">
        <v>12</v>
      </c>
      <c r="E136" s="45">
        <v>-13.6</v>
      </c>
      <c r="F136" s="45">
        <v>23.64</v>
      </c>
      <c r="G136" s="45">
        <f>(E136*F136)</f>
        <v>-321.50400000000002</v>
      </c>
      <c r="H136" s="45"/>
      <c r="I136" s="34"/>
    </row>
    <row r="137" spans="1:9" x14ac:dyDescent="0.25">
      <c r="A137" s="15"/>
      <c r="B137" s="15"/>
      <c r="C137" s="48" t="s">
        <v>72</v>
      </c>
      <c r="D137" s="45"/>
      <c r="E137" s="45"/>
      <c r="F137" s="45"/>
      <c r="G137" s="50">
        <f>SUM(G132:G136)</f>
        <v>-12865.213600000001</v>
      </c>
      <c r="H137" s="45"/>
      <c r="I137" s="34"/>
    </row>
    <row r="138" spans="1:9" x14ac:dyDescent="0.25">
      <c r="A138" s="13"/>
      <c r="B138" s="13"/>
      <c r="C138" s="47"/>
      <c r="D138" s="44"/>
      <c r="E138" s="44"/>
      <c r="F138" s="44"/>
      <c r="G138" s="44"/>
      <c r="H138" s="44"/>
    </row>
    <row r="139" spans="1:9" x14ac:dyDescent="0.25">
      <c r="A139" s="22" t="s">
        <v>75</v>
      </c>
      <c r="B139" s="21"/>
      <c r="C139" s="47"/>
      <c r="D139" s="44"/>
      <c r="E139" s="44"/>
      <c r="F139" s="44"/>
      <c r="G139" s="44"/>
      <c r="H139" s="44"/>
    </row>
    <row r="140" spans="1:9" x14ac:dyDescent="0.25">
      <c r="A140" s="15">
        <v>1</v>
      </c>
      <c r="B140" s="15">
        <v>113202111</v>
      </c>
      <c r="C140" s="75" t="s">
        <v>112</v>
      </c>
      <c r="D140" s="53" t="s">
        <v>19</v>
      </c>
      <c r="E140" s="53">
        <v>32.1</v>
      </c>
      <c r="F140" s="18">
        <v>44.22</v>
      </c>
      <c r="G140" s="54">
        <f t="shared" ref="G140:G153" si="11">SUM(E140*F140)</f>
        <v>1419.462</v>
      </c>
      <c r="H140" s="53"/>
      <c r="I140" s="53"/>
    </row>
    <row r="141" spans="1:9" x14ac:dyDescent="0.25">
      <c r="A141" s="15">
        <v>2</v>
      </c>
      <c r="B141" s="15">
        <v>460030039</v>
      </c>
      <c r="C141" s="75" t="s">
        <v>76</v>
      </c>
      <c r="D141" s="53" t="s">
        <v>12</v>
      </c>
      <c r="E141" s="53">
        <v>69.2</v>
      </c>
      <c r="F141" s="18">
        <v>35.5</v>
      </c>
      <c r="G141" s="54">
        <f t="shared" si="11"/>
        <v>2456.6</v>
      </c>
      <c r="H141" s="53"/>
      <c r="I141" s="53"/>
    </row>
    <row r="142" spans="1:9" x14ac:dyDescent="0.25">
      <c r="A142" s="15">
        <v>5</v>
      </c>
      <c r="B142" s="15">
        <v>596211111</v>
      </c>
      <c r="C142" s="75" t="s">
        <v>77</v>
      </c>
      <c r="D142" s="53" t="s">
        <v>12</v>
      </c>
      <c r="E142" s="53">
        <v>69.2</v>
      </c>
      <c r="F142" s="18">
        <v>128.26</v>
      </c>
      <c r="G142" s="54">
        <f t="shared" si="11"/>
        <v>8875.5920000000006</v>
      </c>
      <c r="H142" s="53"/>
      <c r="I142" s="53"/>
    </row>
    <row r="143" spans="1:9" x14ac:dyDescent="0.25">
      <c r="A143" s="15">
        <v>6</v>
      </c>
      <c r="B143" s="15">
        <v>916231213</v>
      </c>
      <c r="C143" s="75" t="s">
        <v>20</v>
      </c>
      <c r="D143" s="53" t="s">
        <v>19</v>
      </c>
      <c r="E143" s="53">
        <v>32.1</v>
      </c>
      <c r="F143" s="18">
        <v>178.69</v>
      </c>
      <c r="G143" s="54">
        <f t="shared" si="11"/>
        <v>5735.9490000000005</v>
      </c>
      <c r="H143" s="53"/>
      <c r="I143" s="53"/>
    </row>
    <row r="144" spans="1:9" x14ac:dyDescent="0.25">
      <c r="A144" s="15">
        <v>7</v>
      </c>
      <c r="B144" s="15">
        <v>592271100</v>
      </c>
      <c r="C144" s="75" t="s">
        <v>113</v>
      </c>
      <c r="D144" s="53" t="s">
        <v>19</v>
      </c>
      <c r="E144" s="53">
        <v>4</v>
      </c>
      <c r="F144" s="18">
        <v>1840</v>
      </c>
      <c r="G144" s="54">
        <f t="shared" si="11"/>
        <v>7360</v>
      </c>
      <c r="H144" s="53"/>
      <c r="I144" s="53"/>
    </row>
    <row r="145" spans="1:9" x14ac:dyDescent="0.25">
      <c r="A145" s="15">
        <v>8</v>
      </c>
      <c r="B145" s="15">
        <v>935932111</v>
      </c>
      <c r="C145" s="75" t="s">
        <v>114</v>
      </c>
      <c r="D145" s="53" t="s">
        <v>19</v>
      </c>
      <c r="E145" s="53">
        <v>4</v>
      </c>
      <c r="F145" s="54">
        <v>355</v>
      </c>
      <c r="G145" s="54">
        <f t="shared" si="11"/>
        <v>1420</v>
      </c>
      <c r="H145" s="53"/>
      <c r="I145" s="53"/>
    </row>
    <row r="146" spans="1:9" x14ac:dyDescent="0.25">
      <c r="A146" s="15">
        <v>9</v>
      </c>
      <c r="B146" s="15">
        <v>592246610</v>
      </c>
      <c r="C146" s="75" t="s">
        <v>115</v>
      </c>
      <c r="D146" s="53" t="s">
        <v>36</v>
      </c>
      <c r="E146" s="53">
        <v>1</v>
      </c>
      <c r="F146" s="18">
        <v>3590</v>
      </c>
      <c r="G146" s="54">
        <f t="shared" si="11"/>
        <v>3590</v>
      </c>
      <c r="H146" s="53"/>
      <c r="I146" s="53"/>
    </row>
    <row r="147" spans="1:9" x14ac:dyDescent="0.25">
      <c r="A147" s="15">
        <v>10</v>
      </c>
      <c r="B147" s="15">
        <v>592243120</v>
      </c>
      <c r="C147" s="75" t="s">
        <v>129</v>
      </c>
      <c r="D147" s="53" t="s">
        <v>36</v>
      </c>
      <c r="E147" s="53">
        <v>2</v>
      </c>
      <c r="F147" s="18">
        <v>2160</v>
      </c>
      <c r="G147" s="54">
        <f t="shared" si="11"/>
        <v>4320</v>
      </c>
      <c r="H147" s="53"/>
      <c r="I147" s="53"/>
    </row>
    <row r="148" spans="1:9" x14ac:dyDescent="0.25">
      <c r="A148" s="15">
        <v>11</v>
      </c>
      <c r="B148" s="15"/>
      <c r="C148" s="75"/>
      <c r="D148" s="53" t="s">
        <v>78</v>
      </c>
      <c r="E148" s="53">
        <v>0</v>
      </c>
      <c r="F148" s="18">
        <v>10222</v>
      </c>
      <c r="G148" s="54">
        <f t="shared" si="11"/>
        <v>0</v>
      </c>
      <c r="H148" s="53"/>
      <c r="I148" s="53"/>
    </row>
    <row r="149" spans="1:9" x14ac:dyDescent="0.25">
      <c r="A149" s="15">
        <v>15</v>
      </c>
      <c r="B149" s="15">
        <v>960321271</v>
      </c>
      <c r="C149" s="75" t="s">
        <v>123</v>
      </c>
      <c r="D149" s="53" t="s">
        <v>27</v>
      </c>
      <c r="E149" s="53">
        <v>2.9750000000000001</v>
      </c>
      <c r="F149" s="54">
        <v>5500</v>
      </c>
      <c r="G149" s="54">
        <f t="shared" si="11"/>
        <v>16362.5</v>
      </c>
      <c r="H149" s="53"/>
      <c r="I149" s="53"/>
    </row>
    <row r="150" spans="1:9" x14ac:dyDescent="0.25">
      <c r="A150" s="15">
        <v>16</v>
      </c>
      <c r="B150" s="15">
        <v>997221561</v>
      </c>
      <c r="C150" s="75" t="s">
        <v>79</v>
      </c>
      <c r="D150" s="53" t="s">
        <v>56</v>
      </c>
      <c r="E150" s="53">
        <v>6.2469999999999999</v>
      </c>
      <c r="F150" s="54">
        <v>21.51</v>
      </c>
      <c r="G150" s="54">
        <f t="shared" si="11"/>
        <v>134.37297000000001</v>
      </c>
      <c r="H150" s="53"/>
      <c r="I150" s="53"/>
    </row>
    <row r="151" spans="1:9" x14ac:dyDescent="0.25">
      <c r="A151" s="15">
        <v>17</v>
      </c>
      <c r="B151" s="15">
        <v>997221561</v>
      </c>
      <c r="C151" s="75" t="s">
        <v>80</v>
      </c>
      <c r="D151" s="53" t="s">
        <v>56</v>
      </c>
      <c r="E151" s="53">
        <v>56.25</v>
      </c>
      <c r="F151" s="54">
        <v>4.2</v>
      </c>
      <c r="G151" s="54">
        <f t="shared" si="11"/>
        <v>236.25</v>
      </c>
      <c r="H151" s="53"/>
      <c r="I151" s="53"/>
    </row>
    <row r="152" spans="1:9" x14ac:dyDescent="0.25">
      <c r="A152" s="15">
        <v>18</v>
      </c>
      <c r="B152" s="15">
        <v>997221611</v>
      </c>
      <c r="C152" s="75" t="s">
        <v>81</v>
      </c>
      <c r="D152" s="53" t="s">
        <v>56</v>
      </c>
      <c r="E152" s="53">
        <v>6.25</v>
      </c>
      <c r="F152" s="54">
        <v>14.33</v>
      </c>
      <c r="G152" s="54">
        <f t="shared" si="11"/>
        <v>89.5625</v>
      </c>
      <c r="H152" s="53"/>
      <c r="I152" s="53"/>
    </row>
    <row r="153" spans="1:9" x14ac:dyDescent="0.25">
      <c r="A153" s="15">
        <v>19</v>
      </c>
      <c r="B153" s="15">
        <v>997221815</v>
      </c>
      <c r="C153" s="75" t="s">
        <v>82</v>
      </c>
      <c r="D153" s="53" t="s">
        <v>56</v>
      </c>
      <c r="E153" s="53">
        <v>6.25</v>
      </c>
      <c r="F153" s="54">
        <v>88.89</v>
      </c>
      <c r="G153" s="54">
        <f t="shared" si="11"/>
        <v>555.5625</v>
      </c>
      <c r="H153" s="53"/>
      <c r="I153" s="53"/>
    </row>
    <row r="154" spans="1:9" x14ac:dyDescent="0.25">
      <c r="A154" s="15"/>
      <c r="B154" s="15"/>
      <c r="C154" s="48" t="s">
        <v>24</v>
      </c>
      <c r="D154" s="53"/>
      <c r="E154" s="53"/>
      <c r="F154" s="54"/>
      <c r="G154" s="55">
        <f>SUM(G140:G153)</f>
        <v>52555.85097</v>
      </c>
      <c r="H154" s="53"/>
      <c r="I154" s="53"/>
    </row>
    <row r="155" spans="1:9" x14ac:dyDescent="0.25">
      <c r="A155" s="13"/>
      <c r="B155" s="13"/>
      <c r="C155" s="47"/>
      <c r="D155" s="52"/>
      <c r="E155" s="52"/>
      <c r="F155" s="52"/>
      <c r="G155" s="52"/>
      <c r="H155" s="52"/>
      <c r="I155" s="52"/>
    </row>
    <row r="156" spans="1:9" x14ac:dyDescent="0.25">
      <c r="C156" s="47"/>
      <c r="D156" s="52"/>
      <c r="E156" s="52"/>
      <c r="F156" s="52"/>
      <c r="G156" s="52"/>
      <c r="H156" s="52"/>
      <c r="I156" s="52"/>
    </row>
    <row r="157" spans="1:9" x14ac:dyDescent="0.25">
      <c r="A157" s="60"/>
      <c r="B157" s="61"/>
      <c r="C157" s="61" t="s">
        <v>83</v>
      </c>
      <c r="D157" s="62" t="s">
        <v>85</v>
      </c>
      <c r="E157" s="62"/>
      <c r="F157" s="62" t="s">
        <v>84</v>
      </c>
      <c r="G157" s="62"/>
      <c r="H157" s="62" t="s">
        <v>86</v>
      </c>
      <c r="I157" s="62"/>
    </row>
    <row r="158" spans="1:9" x14ac:dyDescent="0.25">
      <c r="A158" s="60"/>
      <c r="B158" s="63"/>
      <c r="C158" s="63"/>
      <c r="D158" s="63"/>
      <c r="E158" s="63"/>
      <c r="F158" s="63"/>
      <c r="G158" s="63"/>
      <c r="H158" s="63"/>
      <c r="I158" s="63"/>
    </row>
    <row r="159" spans="1:9" x14ac:dyDescent="0.25">
      <c r="A159" s="60"/>
      <c r="B159" s="64"/>
      <c r="C159" s="65" t="s">
        <v>89</v>
      </c>
      <c r="D159" s="66">
        <f>SUM(G11)</f>
        <v>206640.92910000001</v>
      </c>
      <c r="E159" s="66"/>
      <c r="F159" s="66">
        <f>SUM(G13)</f>
        <v>-46312.038000000008</v>
      </c>
      <c r="G159" s="66"/>
      <c r="H159" s="66">
        <f>SUM(D159,F159,)</f>
        <v>160328.89110000001</v>
      </c>
      <c r="I159" s="66"/>
    </row>
    <row r="160" spans="1:9" x14ac:dyDescent="0.25">
      <c r="A160" s="60"/>
      <c r="B160" s="63"/>
      <c r="C160" s="63"/>
      <c r="D160" s="66"/>
      <c r="E160" s="66"/>
      <c r="F160" s="66"/>
      <c r="G160" s="66"/>
      <c r="H160" s="66"/>
      <c r="I160" s="66"/>
    </row>
    <row r="161" spans="1:14" x14ac:dyDescent="0.25">
      <c r="A161" s="60"/>
      <c r="B161" s="65"/>
      <c r="C161" s="67" t="s">
        <v>92</v>
      </c>
      <c r="D161" s="66">
        <f>SUM(G17)</f>
        <v>11238.480000000001</v>
      </c>
      <c r="E161" s="66"/>
      <c r="F161" s="66">
        <f>SUM(G25)</f>
        <v>-21447.669000000002</v>
      </c>
      <c r="G161" s="66"/>
      <c r="H161" s="66">
        <f t="shared" ref="H161:H167" si="12">SUM(D161,F161,)</f>
        <v>-10209.189</v>
      </c>
      <c r="I161" s="66"/>
    </row>
    <row r="162" spans="1:14" x14ac:dyDescent="0.25">
      <c r="A162" s="60"/>
      <c r="B162" s="63"/>
      <c r="C162" s="63"/>
      <c r="D162" s="66"/>
      <c r="E162" s="66"/>
      <c r="F162" s="66"/>
      <c r="G162" s="66"/>
      <c r="H162" s="66"/>
      <c r="I162" s="66"/>
    </row>
    <row r="163" spans="1:14" x14ac:dyDescent="0.25">
      <c r="A163" s="60"/>
      <c r="B163" s="63"/>
      <c r="C163" s="65" t="s">
        <v>18</v>
      </c>
      <c r="D163" s="66">
        <f>SUM(G117,G90,G72,G57,G43,)</f>
        <v>177354.70218999998</v>
      </c>
      <c r="E163" s="66"/>
      <c r="F163" s="66">
        <f>SUM(G38,G66,G75,G101)</f>
        <v>-219695.19482</v>
      </c>
      <c r="G163" s="66"/>
      <c r="H163" s="66">
        <f t="shared" si="12"/>
        <v>-42340.492630000022</v>
      </c>
      <c r="I163" s="66"/>
    </row>
    <row r="164" spans="1:14" x14ac:dyDescent="0.25">
      <c r="A164" s="60"/>
      <c r="B164" s="63"/>
      <c r="C164" s="63"/>
      <c r="D164" s="66"/>
      <c r="E164" s="66"/>
      <c r="F164" s="66"/>
      <c r="G164" s="66"/>
      <c r="H164" s="66"/>
      <c r="I164" s="66"/>
    </row>
    <row r="165" spans="1:14" x14ac:dyDescent="0.25">
      <c r="A165" s="60"/>
      <c r="B165" s="63"/>
      <c r="C165" s="67" t="s">
        <v>90</v>
      </c>
      <c r="D165" s="66">
        <f>SUM(G130)</f>
        <v>40139.619999999995</v>
      </c>
      <c r="E165" s="66"/>
      <c r="F165" s="66">
        <f>SUM(G137)</f>
        <v>-12865.213600000001</v>
      </c>
      <c r="G165" s="66"/>
      <c r="H165" s="66">
        <f t="shared" si="12"/>
        <v>27274.406399999993</v>
      </c>
      <c r="I165" s="66"/>
    </row>
    <row r="166" spans="1:14" x14ac:dyDescent="0.25">
      <c r="A166" s="60"/>
      <c r="B166" s="63"/>
      <c r="C166" s="63"/>
      <c r="D166" s="66"/>
      <c r="E166" s="66"/>
      <c r="F166" s="66"/>
      <c r="G166" s="66"/>
      <c r="H166" s="66"/>
      <c r="I166" s="66"/>
    </row>
    <row r="167" spans="1:14" x14ac:dyDescent="0.25">
      <c r="A167" s="60"/>
      <c r="B167" s="63"/>
      <c r="C167" s="67" t="s">
        <v>75</v>
      </c>
      <c r="D167" s="66">
        <f>SUM(G154)</f>
        <v>52555.85097</v>
      </c>
      <c r="E167" s="66"/>
      <c r="F167" s="66"/>
      <c r="G167" s="66"/>
      <c r="H167" s="66">
        <f t="shared" si="12"/>
        <v>52555.85097</v>
      </c>
      <c r="I167" s="66"/>
    </row>
    <row r="168" spans="1:14" ht="15.75" thickBot="1" x14ac:dyDescent="0.3">
      <c r="A168" s="60"/>
      <c r="B168" s="63"/>
      <c r="C168" s="63"/>
      <c r="D168" s="66"/>
      <c r="E168" s="66"/>
      <c r="F168" s="66"/>
      <c r="G168" s="66"/>
      <c r="H168" s="66"/>
      <c r="I168" s="66"/>
    </row>
    <row r="169" spans="1:14" ht="15.75" thickBot="1" x14ac:dyDescent="0.3">
      <c r="A169" s="60"/>
      <c r="B169" s="63"/>
      <c r="C169" s="67" t="s">
        <v>91</v>
      </c>
      <c r="D169" s="66">
        <f>SUM(D159:D167)</f>
        <v>487929.58226000005</v>
      </c>
      <c r="E169" s="66"/>
      <c r="F169" s="66">
        <f>SUM(F159:F165)</f>
        <v>-300320.11542000005</v>
      </c>
      <c r="G169" s="66"/>
      <c r="H169" s="72">
        <f>SUM(G154,G137,G130,G117,G101,G90,G75,G72,G66,G57,G43,G38,G25,G18,G13,G11,)</f>
        <v>187609.46683999995</v>
      </c>
      <c r="I169" s="66"/>
    </row>
    <row r="170" spans="1:14" x14ac:dyDescent="0.25">
      <c r="B170" s="57"/>
      <c r="C170" s="57"/>
      <c r="D170" s="59"/>
      <c r="E170" s="59"/>
      <c r="F170" s="59"/>
      <c r="G170" s="59"/>
      <c r="H170" s="58"/>
      <c r="I170" s="59"/>
    </row>
    <row r="171" spans="1:14" x14ac:dyDescent="0.25">
      <c r="A171" s="85"/>
      <c r="B171" s="86"/>
      <c r="C171" s="86"/>
      <c r="D171" s="87"/>
      <c r="E171" s="87"/>
      <c r="F171" s="87"/>
      <c r="G171" s="87"/>
      <c r="H171" s="88"/>
      <c r="I171" s="87"/>
      <c r="J171" s="85"/>
      <c r="K171" s="85"/>
      <c r="L171" s="85"/>
      <c r="M171" s="85"/>
      <c r="N171" s="85"/>
    </row>
    <row r="172" spans="1:14" x14ac:dyDescent="0.25">
      <c r="A172" s="85"/>
      <c r="B172" s="86"/>
      <c r="C172" s="86"/>
      <c r="D172" s="87"/>
      <c r="E172" s="87"/>
      <c r="F172" s="87"/>
      <c r="G172" s="87"/>
      <c r="H172" s="88"/>
      <c r="I172" s="87"/>
      <c r="J172" s="85"/>
      <c r="K172" s="85"/>
      <c r="L172" s="85"/>
      <c r="M172" s="85"/>
      <c r="N172" s="85"/>
    </row>
    <row r="173" spans="1:14" x14ac:dyDescent="0.25">
      <c r="A173" s="85"/>
      <c r="B173" s="86"/>
      <c r="C173" s="86"/>
      <c r="D173" s="86"/>
      <c r="E173" s="86"/>
      <c r="F173" s="86"/>
      <c r="G173" s="86"/>
      <c r="H173" s="88"/>
      <c r="I173" s="86"/>
      <c r="J173" s="85"/>
      <c r="K173" s="85"/>
      <c r="L173" s="85"/>
      <c r="M173" s="85"/>
      <c r="N173" s="85"/>
    </row>
    <row r="174" spans="1:14" x14ac:dyDescent="0.25">
      <c r="D174" s="14"/>
      <c r="E174" s="44"/>
      <c r="F174" s="44"/>
      <c r="G174" s="44"/>
      <c r="H174" s="44"/>
    </row>
    <row r="175" spans="1:14" x14ac:dyDescent="0.25">
      <c r="D175" s="14"/>
      <c r="E175" s="44"/>
      <c r="F175" s="44"/>
      <c r="G175" s="44"/>
      <c r="H175" s="44"/>
    </row>
    <row r="176" spans="1:14" x14ac:dyDescent="0.25">
      <c r="D176" s="14"/>
      <c r="E176" s="44"/>
      <c r="F176" s="44"/>
      <c r="G176" s="44"/>
      <c r="H176" s="44"/>
    </row>
    <row r="177" spans="3:8" x14ac:dyDescent="0.25">
      <c r="D177" s="14"/>
      <c r="E177" s="44"/>
      <c r="F177" s="44"/>
      <c r="G177" s="44"/>
      <c r="H177" s="44"/>
    </row>
    <row r="178" spans="3:8" x14ac:dyDescent="0.25">
      <c r="D178" s="14"/>
      <c r="E178" s="44"/>
      <c r="F178" s="44"/>
      <c r="G178" s="44"/>
      <c r="H178" s="44"/>
    </row>
    <row r="179" spans="3:8" x14ac:dyDescent="0.25">
      <c r="D179" s="14"/>
      <c r="E179" s="44"/>
      <c r="F179" s="44"/>
      <c r="G179" s="44"/>
      <c r="H179" s="44"/>
    </row>
    <row r="180" spans="3:8" x14ac:dyDescent="0.25">
      <c r="D180" s="14"/>
      <c r="E180" s="44"/>
      <c r="F180" s="44"/>
      <c r="G180" s="44"/>
      <c r="H180" s="44"/>
    </row>
    <row r="181" spans="3:8" x14ac:dyDescent="0.25">
      <c r="D181" s="14"/>
      <c r="E181" s="44"/>
      <c r="F181" s="44"/>
      <c r="G181" s="44"/>
      <c r="H181" s="44"/>
    </row>
    <row r="182" spans="3:8" x14ac:dyDescent="0.25">
      <c r="D182" s="14"/>
      <c r="E182" s="44"/>
      <c r="F182" s="44"/>
      <c r="G182" s="44"/>
      <c r="H182" s="44"/>
    </row>
    <row r="183" spans="3:8" x14ac:dyDescent="0.25">
      <c r="D183" s="14"/>
      <c r="E183" s="44"/>
      <c r="F183" s="44"/>
      <c r="G183" s="44"/>
      <c r="H183" s="44"/>
    </row>
    <row r="184" spans="3:8" ht="15.75" thickBot="1" x14ac:dyDescent="0.3">
      <c r="D184" s="14"/>
      <c r="E184" s="44"/>
      <c r="F184" s="44"/>
      <c r="G184" s="44"/>
      <c r="H184" s="44"/>
    </row>
    <row r="185" spans="3:8" ht="15.75" thickBot="1" x14ac:dyDescent="0.3">
      <c r="C185" s="7"/>
      <c r="E185" s="83"/>
      <c r="F185" s="83"/>
      <c r="G185" s="84"/>
      <c r="H185" s="83"/>
    </row>
    <row r="186" spans="3:8" x14ac:dyDescent="0.25">
      <c r="E186" s="83"/>
      <c r="F186" s="83"/>
      <c r="G186" s="83"/>
      <c r="H186" s="83"/>
    </row>
  </sheetData>
  <pageMargins left="0.7" right="0.7" top="0.78740157499999996" bottom="0.78740157499999996" header="0.3" footer="0.3"/>
  <pageSetup paperSize="9" scale="9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topLeftCell="A7" workbookViewId="0">
      <selection activeCell="E4" sqref="E4"/>
    </sheetView>
  </sheetViews>
  <sheetFormatPr defaultRowHeight="15" x14ac:dyDescent="0.25"/>
  <cols>
    <col min="1" max="1" width="9.42578125" customWidth="1"/>
    <col min="4" max="4" width="17.140625" customWidth="1"/>
    <col min="6" max="6" width="11.85546875" customWidth="1"/>
    <col min="8" max="8" width="12.42578125" customWidth="1"/>
  </cols>
  <sheetData>
    <row r="2" spans="1:10" x14ac:dyDescent="0.25">
      <c r="B2" s="56" t="s">
        <v>83</v>
      </c>
      <c r="C2" s="56"/>
      <c r="D2" s="56"/>
      <c r="E2" s="56" t="s">
        <v>85</v>
      </c>
      <c r="F2" s="56"/>
      <c r="G2" s="56" t="s">
        <v>84</v>
      </c>
      <c r="H2" s="56"/>
      <c r="I2" s="56" t="s">
        <v>86</v>
      </c>
      <c r="J2" s="56"/>
    </row>
    <row r="3" spans="1:10" x14ac:dyDescent="0.25">
      <c r="B3" s="56"/>
      <c r="C3" s="56"/>
      <c r="D3" s="56"/>
      <c r="E3" s="56"/>
      <c r="F3" s="56"/>
      <c r="G3" s="56"/>
      <c r="H3" s="56"/>
      <c r="I3" s="56"/>
      <c r="J3" s="56"/>
    </row>
    <row r="4" spans="1:10" x14ac:dyDescent="0.25">
      <c r="A4" s="3" t="s">
        <v>87</v>
      </c>
      <c r="B4" s="56"/>
      <c r="C4" s="56"/>
      <c r="D4" s="56"/>
      <c r="E4" s="56"/>
      <c r="F4" s="56"/>
      <c r="G4" s="56"/>
      <c r="H4" s="56"/>
      <c r="I4" s="56"/>
      <c r="J4" s="56"/>
    </row>
    <row r="5" spans="1:10" x14ac:dyDescent="0.25">
      <c r="B5" s="56"/>
      <c r="C5" s="56"/>
      <c r="D5" s="56"/>
      <c r="E5" s="56"/>
      <c r="F5" s="56"/>
      <c r="G5" s="56"/>
      <c r="H5" s="56"/>
      <c r="I5" s="56"/>
      <c r="J5" s="56"/>
    </row>
    <row r="6" spans="1:10" x14ac:dyDescent="0.25">
      <c r="A6" t="s">
        <v>88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x14ac:dyDescent="0.25">
      <c r="B7" s="56"/>
      <c r="C7" s="56"/>
      <c r="D7" s="56"/>
      <c r="E7" s="56"/>
      <c r="F7" s="56"/>
      <c r="G7" s="56"/>
      <c r="H7" s="56"/>
      <c r="I7" s="56"/>
      <c r="J7" s="56"/>
    </row>
    <row r="8" spans="1:10" x14ac:dyDescent="0.25">
      <c r="B8" s="56"/>
      <c r="C8" s="56"/>
      <c r="D8" s="56"/>
      <c r="E8" s="56"/>
      <c r="F8" s="56"/>
      <c r="G8" s="56"/>
      <c r="H8" s="56"/>
      <c r="I8" s="56"/>
      <c r="J8" s="56"/>
    </row>
    <row r="9" spans="1:10" x14ac:dyDescent="0.25">
      <c r="B9" s="56"/>
      <c r="C9" s="56"/>
      <c r="D9" s="56"/>
      <c r="E9" s="56"/>
      <c r="F9" s="56"/>
      <c r="G9" s="56"/>
      <c r="H9" s="56"/>
      <c r="I9" s="56"/>
      <c r="J9" s="56"/>
    </row>
    <row r="10" spans="1:10" x14ac:dyDescent="0.25">
      <c r="B10" s="56"/>
      <c r="C10" s="56"/>
      <c r="D10" s="56"/>
      <c r="E10" s="56"/>
      <c r="F10" s="56"/>
      <c r="G10" s="56"/>
      <c r="H10" s="56"/>
      <c r="I10" s="56"/>
      <c r="J10" s="56"/>
    </row>
    <row r="11" spans="1:10" x14ac:dyDescent="0.25">
      <c r="B11" s="56"/>
      <c r="C11" s="56"/>
      <c r="D11" s="56"/>
      <c r="E11" s="56"/>
      <c r="F11" s="56"/>
      <c r="G11" s="56"/>
      <c r="H11" s="56"/>
      <c r="I11" s="56"/>
      <c r="J11" s="56"/>
    </row>
    <row r="12" spans="1:10" x14ac:dyDescent="0.25">
      <c r="B12" s="56"/>
      <c r="C12" s="56"/>
      <c r="D12" s="56"/>
      <c r="E12" s="56"/>
      <c r="F12" s="56"/>
      <c r="G12" s="56"/>
      <c r="H12" s="56"/>
      <c r="I12" s="56"/>
      <c r="J12" s="56"/>
    </row>
    <row r="13" spans="1:10" x14ac:dyDescent="0.25">
      <c r="B13" s="56"/>
      <c r="C13" s="56"/>
      <c r="D13" s="56"/>
      <c r="E13" s="56"/>
      <c r="F13" s="56"/>
      <c r="G13" s="56"/>
      <c r="H13" s="56"/>
      <c r="I13" s="56"/>
      <c r="J13" s="56"/>
    </row>
    <row r="14" spans="1:10" x14ac:dyDescent="0.25">
      <c r="B14" s="56"/>
      <c r="C14" s="56"/>
      <c r="D14" s="56"/>
      <c r="E14" s="56"/>
      <c r="F14" s="56"/>
      <c r="G14" s="56"/>
      <c r="H14" s="56"/>
      <c r="I14" s="56"/>
      <c r="J14" s="56"/>
    </row>
    <row r="15" spans="1:10" x14ac:dyDescent="0.25">
      <c r="B15" s="56"/>
      <c r="C15" s="56"/>
      <c r="D15" s="56"/>
      <c r="E15" s="56"/>
      <c r="F15" s="56"/>
      <c r="G15" s="56"/>
      <c r="H15" s="56"/>
      <c r="I15" s="56"/>
      <c r="J15" s="56"/>
    </row>
    <row r="16" spans="1:10" x14ac:dyDescent="0.25">
      <c r="B16" s="56"/>
      <c r="C16" s="56"/>
      <c r="D16" s="56"/>
      <c r="E16" s="56"/>
      <c r="F16" s="56"/>
      <c r="G16" s="56"/>
      <c r="H16" s="56"/>
      <c r="I16" s="56"/>
      <c r="J16" s="56"/>
    </row>
    <row r="17" spans="2:10" x14ac:dyDescent="0.25">
      <c r="B17" s="56"/>
      <c r="C17" s="56"/>
      <c r="D17" s="56"/>
      <c r="E17" s="56"/>
      <c r="F17" s="56"/>
      <c r="G17" s="56"/>
      <c r="H17" s="56"/>
      <c r="I17" s="56"/>
      <c r="J17" s="56"/>
    </row>
    <row r="18" spans="2:10" x14ac:dyDescent="0.25">
      <c r="B18" s="56"/>
      <c r="C18" s="56"/>
      <c r="D18" s="56"/>
      <c r="E18" s="56"/>
      <c r="F18" s="56"/>
      <c r="G18" s="56"/>
      <c r="H18" s="56"/>
      <c r="I18" s="56"/>
      <c r="J18" s="56"/>
    </row>
  </sheetData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 č.1</vt:lpstr>
      <vt:lpstr>listč.2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ROKYTA, Josef (SGCZE)</dc:creator>
  <cp:lastModifiedBy>Pipreková Pavla</cp:lastModifiedBy>
  <cp:lastPrinted>2015-05-04T06:38:53Z</cp:lastPrinted>
  <dcterms:created xsi:type="dcterms:W3CDTF">2015-02-14T16:46:09Z</dcterms:created>
  <dcterms:modified xsi:type="dcterms:W3CDTF">2015-05-04T06:39:09Z</dcterms:modified>
</cp:coreProperties>
</file>